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330" tabRatio="835" firstSheet="2" activeTab="9"/>
  </bookViews>
  <sheets>
    <sheet name="GENERALIDADES" sheetId="1" r:id="rId1"/>
    <sheet name="FIXTUR" sheetId="2" r:id="rId2"/>
    <sheet name="PROGRAMACION" sheetId="3" r:id="rId3"/>
    <sheet name="CLASIFICACION AB VARONES" sheetId="4" r:id="rId4"/>
    <sheet name="CLASIFICACION AB DAMAS" sheetId="5" r:id="rId5"/>
    <sheet name="CLASIFICACION CADETES" sheetId="6" r:id="rId6"/>
    <sheet name="VALLA MENOS VENCIDA" sheetId="7" r:id="rId7"/>
    <sheet name="GOLEADOR" sheetId="8" r:id="rId8"/>
    <sheet name="CUADRO DE HONOR" sheetId="9" r:id="rId9"/>
    <sheet name="PONDERADO PARA RANKING" sheetId="10" r:id="rId10"/>
  </sheets>
  <calcPr calcId="162913"/>
  <extLst>
    <ext uri="GoogleSheetsCustomDataVersion2">
      <go:sheetsCustomData xmlns:go="http://customooxmlschemas.google.com/" r:id="rId14" roundtripDataChecksum="+a3TGpVg6BuYcSD7hvG08RTfAEOCYO4TCkRs7Y8kyys="/>
    </ext>
  </extLst>
</workbook>
</file>

<file path=xl/calcChain.xml><?xml version="1.0" encoding="utf-8"?>
<calcChain xmlns="http://schemas.openxmlformats.org/spreadsheetml/2006/main">
  <c r="I27" i="10" l="1"/>
  <c r="F27" i="10"/>
  <c r="J27" i="10" s="1"/>
  <c r="L27" i="10" s="1"/>
  <c r="I26" i="10"/>
  <c r="F26" i="10"/>
  <c r="J26" i="10" s="1"/>
  <c r="L26" i="10" s="1"/>
  <c r="I25" i="10"/>
  <c r="F25" i="10"/>
  <c r="J25" i="10" s="1"/>
  <c r="L25" i="10" s="1"/>
  <c r="J24" i="10"/>
  <c r="L24" i="10" s="1"/>
  <c r="I24" i="10"/>
  <c r="F24" i="10"/>
  <c r="J23" i="10"/>
  <c r="L23" i="10" s="1"/>
  <c r="I23" i="10"/>
  <c r="F23" i="10"/>
  <c r="I20" i="10"/>
  <c r="F20" i="10"/>
  <c r="J20" i="10" s="1"/>
  <c r="L20" i="10" s="1"/>
  <c r="I19" i="10"/>
  <c r="F19" i="10"/>
  <c r="J19" i="10" s="1"/>
  <c r="L19" i="10" s="1"/>
  <c r="J18" i="10"/>
  <c r="L18" i="10" s="1"/>
  <c r="I18" i="10"/>
  <c r="F18" i="10"/>
  <c r="J17" i="10"/>
  <c r="L17" i="10" s="1"/>
  <c r="I17" i="10"/>
  <c r="F17" i="10"/>
  <c r="I14" i="10"/>
  <c r="F14" i="10"/>
  <c r="J14" i="10" s="1"/>
  <c r="L14" i="10" s="1"/>
  <c r="I13" i="10"/>
  <c r="F13" i="10"/>
  <c r="J13" i="10" s="1"/>
  <c r="L13" i="10" s="1"/>
  <c r="J12" i="10"/>
  <c r="L12" i="10" s="1"/>
  <c r="I12" i="10"/>
  <c r="F12" i="10"/>
  <c r="J11" i="10"/>
  <c r="L11" i="10" s="1"/>
  <c r="I11" i="10"/>
  <c r="F11" i="10"/>
  <c r="I10" i="10"/>
  <c r="F10" i="10"/>
  <c r="J10" i="10" s="1"/>
  <c r="L10" i="10" s="1"/>
  <c r="I9" i="10"/>
  <c r="F9" i="10"/>
  <c r="J9" i="10" s="1"/>
  <c r="L9" i="10" s="1"/>
  <c r="J8" i="10"/>
  <c r="L8" i="10" s="1"/>
  <c r="I8" i="10"/>
  <c r="F8" i="10"/>
  <c r="J7" i="10"/>
  <c r="L7" i="10" s="1"/>
  <c r="I7" i="10"/>
  <c r="F7" i="10"/>
  <c r="I6" i="10"/>
  <c r="F6" i="10"/>
  <c r="J6" i="10" s="1"/>
  <c r="L6" i="10" s="1"/>
  <c r="I5" i="10"/>
  <c r="F5" i="10"/>
  <c r="J5" i="10" s="1"/>
  <c r="L5" i="10" s="1"/>
  <c r="J4" i="10"/>
  <c r="L4" i="10" s="1"/>
  <c r="I4" i="10"/>
  <c r="F4" i="10"/>
  <c r="M104" i="8"/>
  <c r="O104" i="8" s="1"/>
  <c r="O103" i="8"/>
  <c r="M103" i="8"/>
  <c r="M102" i="8"/>
  <c r="O102" i="8" s="1"/>
  <c r="M101" i="8"/>
  <c r="O101" i="8" s="1"/>
  <c r="M100" i="8"/>
  <c r="O100" i="8" s="1"/>
  <c r="O99" i="8"/>
  <c r="M99" i="8"/>
  <c r="M98" i="8"/>
  <c r="O98" i="8" s="1"/>
  <c r="M97" i="8"/>
  <c r="O97" i="8" s="1"/>
  <c r="M96" i="8"/>
  <c r="O96" i="8" s="1"/>
  <c r="O95" i="8"/>
  <c r="M95" i="8"/>
  <c r="M94" i="8"/>
  <c r="O94" i="8" s="1"/>
  <c r="M93" i="8"/>
  <c r="O93" i="8" s="1"/>
  <c r="M92" i="8"/>
  <c r="O92" i="8" s="1"/>
  <c r="O91" i="8"/>
  <c r="M91" i="8"/>
  <c r="M90" i="8"/>
  <c r="O90" i="8" s="1"/>
  <c r="M89" i="8"/>
  <c r="O89" i="8" s="1"/>
  <c r="M88" i="8"/>
  <c r="O88" i="8" s="1"/>
  <c r="O87" i="8"/>
  <c r="M87" i="8"/>
  <c r="M86" i="8"/>
  <c r="O86" i="8" s="1"/>
  <c r="M85" i="8"/>
  <c r="O85" i="8" s="1"/>
  <c r="M84" i="8"/>
  <c r="O84" i="8" s="1"/>
  <c r="O83" i="8"/>
  <c r="M83" i="8"/>
  <c r="M82" i="8"/>
  <c r="O82" i="8" s="1"/>
  <c r="M81" i="8"/>
  <c r="O81" i="8" s="1"/>
  <c r="M80" i="8"/>
  <c r="O80" i="8" s="1"/>
  <c r="O76" i="8"/>
  <c r="M76" i="8"/>
  <c r="M75" i="8"/>
  <c r="O75" i="8" s="1"/>
  <c r="M74" i="8"/>
  <c r="O74" i="8" s="1"/>
  <c r="M73" i="8"/>
  <c r="O73" i="8" s="1"/>
  <c r="O72" i="8"/>
  <c r="M72" i="8"/>
  <c r="M71" i="8"/>
  <c r="O71" i="8" s="1"/>
  <c r="M70" i="8"/>
  <c r="O70" i="8" s="1"/>
  <c r="M69" i="8"/>
  <c r="O69" i="8" s="1"/>
  <c r="O68" i="8"/>
  <c r="M68" i="8"/>
  <c r="M67" i="8"/>
  <c r="O67" i="8" s="1"/>
  <c r="M66" i="8"/>
  <c r="O66" i="8" s="1"/>
  <c r="M65" i="8"/>
  <c r="O65" i="8" s="1"/>
  <c r="O64" i="8"/>
  <c r="M64" i="8"/>
  <c r="M63" i="8"/>
  <c r="O63" i="8" s="1"/>
  <c r="M62" i="8"/>
  <c r="O62" i="8" s="1"/>
  <c r="M61" i="8"/>
  <c r="O61" i="8" s="1"/>
  <c r="O60" i="8"/>
  <c r="M60" i="8"/>
  <c r="M59" i="8"/>
  <c r="O59" i="8" s="1"/>
  <c r="M55" i="8"/>
  <c r="O55" i="8" s="1"/>
  <c r="M54" i="8"/>
  <c r="O54" i="8" s="1"/>
  <c r="O53" i="8"/>
  <c r="M53" i="8"/>
  <c r="M52" i="8"/>
  <c r="O52" i="8" s="1"/>
  <c r="M51" i="8"/>
  <c r="O51" i="8" s="1"/>
  <c r="M50" i="8"/>
  <c r="O50" i="8" s="1"/>
  <c r="O49" i="8"/>
  <c r="M49" i="8"/>
  <c r="M48" i="8"/>
  <c r="O48" i="8" s="1"/>
  <c r="M47" i="8"/>
  <c r="O47" i="8" s="1"/>
  <c r="M46" i="8"/>
  <c r="O46" i="8" s="1"/>
  <c r="O45" i="8"/>
  <c r="M45" i="8"/>
  <c r="M44" i="8"/>
  <c r="O44" i="8" s="1"/>
  <c r="M43" i="8"/>
  <c r="O43" i="8" s="1"/>
  <c r="M42" i="8"/>
  <c r="O42" i="8" s="1"/>
  <c r="O41" i="8"/>
  <c r="M41" i="8"/>
  <c r="M40" i="8"/>
  <c r="O40" i="8" s="1"/>
  <c r="M39" i="8"/>
  <c r="O39" i="8" s="1"/>
  <c r="M38" i="8"/>
  <c r="O38" i="8" s="1"/>
  <c r="O37" i="8"/>
  <c r="M37" i="8"/>
  <c r="M36" i="8"/>
  <c r="O36" i="8" s="1"/>
  <c r="M35" i="8"/>
  <c r="O35" i="8" s="1"/>
  <c r="M34" i="8"/>
  <c r="O34" i="8" s="1"/>
  <c r="O33" i="8"/>
  <c r="M33" i="8"/>
  <c r="M32" i="8"/>
  <c r="O32" i="8" s="1"/>
  <c r="M31" i="8"/>
  <c r="O31" i="8" s="1"/>
  <c r="M30" i="8"/>
  <c r="O30" i="8" s="1"/>
  <c r="O29" i="8"/>
  <c r="M29" i="8"/>
  <c r="M28" i="8"/>
  <c r="O28" i="8" s="1"/>
  <c r="M27" i="8"/>
  <c r="O27" i="8" s="1"/>
  <c r="M26" i="8"/>
  <c r="O26" i="8" s="1"/>
  <c r="O25" i="8"/>
  <c r="M25" i="8"/>
  <c r="M24" i="8"/>
  <c r="O24" i="8" s="1"/>
  <c r="M23" i="8"/>
  <c r="O23" i="8" s="1"/>
  <c r="M22" i="8"/>
  <c r="O22" i="8" s="1"/>
  <c r="O21" i="8"/>
  <c r="M21" i="8"/>
  <c r="M20" i="8"/>
  <c r="O20" i="8" s="1"/>
  <c r="M19" i="8"/>
  <c r="O19" i="8" s="1"/>
  <c r="M18" i="8"/>
  <c r="O18" i="8" s="1"/>
  <c r="O17" i="8"/>
  <c r="M17" i="8"/>
  <c r="M16" i="8"/>
  <c r="O16" i="8" s="1"/>
  <c r="M15" i="8"/>
  <c r="O15" i="8" s="1"/>
  <c r="M14" i="8"/>
  <c r="O14" i="8" s="1"/>
  <c r="O13" i="8"/>
  <c r="M13" i="8"/>
  <c r="M12" i="8"/>
  <c r="O12" i="8" s="1"/>
  <c r="M11" i="8"/>
  <c r="O11" i="8" s="1"/>
  <c r="M10" i="8"/>
  <c r="O10" i="8" s="1"/>
  <c r="O9" i="8"/>
  <c r="M9" i="8"/>
  <c r="M8" i="8"/>
  <c r="O8" i="8" s="1"/>
  <c r="M7" i="8"/>
  <c r="O7" i="8" s="1"/>
  <c r="M6" i="8"/>
  <c r="O6" i="8" s="1"/>
  <c r="O5" i="8"/>
  <c r="M5" i="8"/>
  <c r="I30" i="7"/>
  <c r="K30" i="7" s="1"/>
  <c r="I29" i="7"/>
  <c r="K29" i="7" s="1"/>
  <c r="I28" i="7"/>
  <c r="K28" i="7" s="1"/>
  <c r="K27" i="7"/>
  <c r="I27" i="7"/>
  <c r="I26" i="7"/>
  <c r="K26" i="7" s="1"/>
  <c r="I22" i="7"/>
  <c r="K22" i="7" s="1"/>
  <c r="I21" i="7"/>
  <c r="K21" i="7" s="1"/>
  <c r="K20" i="7"/>
  <c r="I20" i="7"/>
  <c r="I19" i="7"/>
  <c r="K19" i="7" s="1"/>
  <c r="I15" i="7"/>
  <c r="K15" i="7" s="1"/>
  <c r="I14" i="7"/>
  <c r="K14" i="7" s="1"/>
  <c r="K13" i="7"/>
  <c r="I13" i="7"/>
  <c r="I12" i="7"/>
  <c r="K12" i="7" s="1"/>
  <c r="I11" i="7"/>
  <c r="K11" i="7" s="1"/>
  <c r="I10" i="7"/>
  <c r="K10" i="7" s="1"/>
  <c r="K9" i="7"/>
  <c r="I9" i="7"/>
  <c r="I8" i="7"/>
  <c r="K8" i="7" s="1"/>
  <c r="I7" i="7"/>
  <c r="K7" i="7" s="1"/>
  <c r="I6" i="7"/>
  <c r="K6" i="7" s="1"/>
  <c r="K5" i="7"/>
  <c r="I5" i="7"/>
  <c r="AD19" i="6"/>
  <c r="AB19" i="6"/>
  <c r="AA19" i="6"/>
  <c r="AC19" i="6" s="1"/>
  <c r="AD17" i="6"/>
  <c r="AB17" i="6"/>
  <c r="AA17" i="6"/>
  <c r="AC17" i="6" s="1"/>
  <c r="AD15" i="6"/>
  <c r="AA15" i="6"/>
  <c r="AC15" i="6" s="1"/>
  <c r="AD13" i="6"/>
  <c r="AB13" i="6"/>
  <c r="AA13" i="6"/>
  <c r="AD11" i="6"/>
  <c r="AB11" i="6"/>
  <c r="AA11" i="6"/>
  <c r="AC11" i="6" s="1"/>
  <c r="U2" i="6"/>
  <c r="S2" i="6"/>
  <c r="Q2" i="6"/>
  <c r="O2" i="6"/>
  <c r="M2" i="6"/>
  <c r="AB17" i="5"/>
  <c r="Z17" i="5"/>
  <c r="Y17" i="5"/>
  <c r="AA17" i="5" s="1"/>
  <c r="AB15" i="5"/>
  <c r="Z15" i="5"/>
  <c r="Y15" i="5"/>
  <c r="AA15" i="5" s="1"/>
  <c r="AB13" i="5"/>
  <c r="Z13" i="5"/>
  <c r="Y13" i="5"/>
  <c r="AA13" i="5" s="1"/>
  <c r="AB11" i="5"/>
  <c r="Z11" i="5"/>
  <c r="Y11" i="5"/>
  <c r="AA11" i="5" s="1"/>
  <c r="S2" i="5"/>
  <c r="Q2" i="5"/>
  <c r="O2" i="5"/>
  <c r="M2" i="5"/>
  <c r="AF41" i="4"/>
  <c r="AG41" i="4" s="1"/>
  <c r="AD41" i="4"/>
  <c r="AE41" i="4" s="1"/>
  <c r="AC41" i="4"/>
  <c r="AG39" i="4"/>
  <c r="AF39" i="4"/>
  <c r="AD39" i="4"/>
  <c r="AC39" i="4"/>
  <c r="AE39" i="4" s="1"/>
  <c r="AF37" i="4"/>
  <c r="AG37" i="4" s="1"/>
  <c r="AD37" i="4"/>
  <c r="AC37" i="4"/>
  <c r="AE37" i="4" s="1"/>
  <c r="AG35" i="4"/>
  <c r="AF35" i="4"/>
  <c r="AD35" i="4"/>
  <c r="AC35" i="4"/>
  <c r="AE35" i="4" s="1"/>
  <c r="AF33" i="4"/>
  <c r="AG33" i="4" s="1"/>
  <c r="AD33" i="4"/>
  <c r="AE33" i="4" s="1"/>
  <c r="AC33" i="4"/>
  <c r="AG31" i="4"/>
  <c r="AF31" i="4"/>
  <c r="AE31" i="4"/>
  <c r="AD31" i="4"/>
  <c r="AC31" i="4"/>
  <c r="W22" i="4"/>
  <c r="U22" i="4"/>
  <c r="S22" i="4"/>
  <c r="Q22" i="4"/>
  <c r="O22" i="4"/>
  <c r="M22" i="4"/>
  <c r="AE19" i="4"/>
  <c r="AF19" i="4" s="1"/>
  <c r="AD19" i="4"/>
  <c r="AC19" i="4"/>
  <c r="AB19" i="4"/>
  <c r="AE17" i="4"/>
  <c r="AF17" i="4" s="1"/>
  <c r="AD17" i="4"/>
  <c r="AC17" i="4"/>
  <c r="AB17" i="4"/>
  <c r="AE15" i="4"/>
  <c r="AF15" i="4" s="1"/>
  <c r="AC15" i="4"/>
  <c r="AB15" i="4"/>
  <c r="AF13" i="4"/>
  <c r="AE13" i="4"/>
  <c r="AD13" i="4"/>
  <c r="AC13" i="4"/>
  <c r="AB13" i="4"/>
  <c r="AE11" i="4"/>
  <c r="AF11" i="4" s="1"/>
  <c r="AD11" i="4"/>
  <c r="AC11" i="4"/>
  <c r="AB11" i="4"/>
  <c r="U2" i="4"/>
  <c r="S2" i="4"/>
  <c r="Q2" i="4"/>
  <c r="O2" i="4"/>
  <c r="M2" i="4"/>
  <c r="L69" i="2"/>
  <c r="I69" i="2"/>
  <c r="L68" i="2"/>
  <c r="I68" i="2"/>
  <c r="L67" i="2"/>
  <c r="I67" i="2"/>
  <c r="L66" i="2"/>
  <c r="L65" i="2"/>
  <c r="I65" i="2"/>
  <c r="L64" i="2"/>
  <c r="I64" i="2"/>
  <c r="L63" i="2"/>
  <c r="I63" i="2"/>
  <c r="L62" i="2"/>
  <c r="I62" i="2"/>
  <c r="L61" i="2"/>
  <c r="I61" i="2"/>
  <c r="L60" i="2"/>
  <c r="I60" i="2"/>
  <c r="L59" i="2"/>
  <c r="I59" i="2"/>
  <c r="L58" i="2"/>
  <c r="I58" i="2"/>
  <c r="L57" i="2"/>
  <c r="I57" i="2"/>
  <c r="L56" i="2"/>
  <c r="I56" i="2"/>
  <c r="L55" i="2"/>
  <c r="I55" i="2"/>
  <c r="L44" i="2"/>
  <c r="I44" i="2"/>
  <c r="L43" i="2"/>
  <c r="I43" i="2"/>
  <c r="L42" i="2"/>
  <c r="I42" i="2"/>
  <c r="L41" i="2"/>
  <c r="L40" i="2"/>
  <c r="I40" i="2"/>
  <c r="L39" i="2"/>
  <c r="I39" i="2"/>
  <c r="L38" i="2"/>
  <c r="I38" i="2"/>
  <c r="L37" i="2"/>
  <c r="I37" i="2"/>
  <c r="L36" i="2"/>
  <c r="I36" i="2"/>
  <c r="L35" i="2"/>
  <c r="I35" i="2"/>
  <c r="L34" i="2"/>
  <c r="I34" i="2"/>
  <c r="L33" i="2"/>
  <c r="I33" i="2"/>
  <c r="L32" i="2"/>
  <c r="I32" i="2"/>
  <c r="L31" i="2"/>
  <c r="I31" i="2"/>
  <c r="L30" i="2"/>
  <c r="I30" i="2"/>
  <c r="L27" i="2"/>
  <c r="I27" i="2"/>
  <c r="L26" i="2"/>
  <c r="I26" i="2"/>
  <c r="L25" i="2"/>
  <c r="I25" i="2"/>
  <c r="L24" i="2"/>
  <c r="I24" i="2"/>
  <c r="L23" i="2"/>
  <c r="I23" i="2"/>
  <c r="L22" i="2"/>
  <c r="I22" i="2"/>
  <c r="L21" i="2"/>
  <c r="I21" i="2"/>
  <c r="L20" i="2"/>
  <c r="I20" i="2"/>
  <c r="L19" i="2"/>
  <c r="I19" i="2"/>
  <c r="L18" i="2"/>
  <c r="I18" i="2"/>
  <c r="AC13" i="6" l="1"/>
  <c r="AD15" i="4"/>
</calcChain>
</file>

<file path=xl/sharedStrings.xml><?xml version="1.0" encoding="utf-8"?>
<sst xmlns="http://schemas.openxmlformats.org/spreadsheetml/2006/main" count="803" uniqueCount="296">
  <si>
    <t>1) En la categoría ABIERTA VARONES, con 11 equipos  inscritos, se haran 2 grupos de 5 y 6 equipos respectivamente, se realizará un ronda clasificatoría de todos contra todos en ambos grupos, luego los primeros de cada grupo  disputaran el oro y los segundos  el bronce; las demas posiciones se terminaran por el promedio que obtengan en la ronda clasificatoria. Los empates en la ronda clasificatoría se resolverán por cobros de tiros directos (3), en finales  por bronce y oro por extratiempo asi: 2 tiempos de 5 minutos, de persistir el empate penales (5). Todos los partidos de abierta varones se jugarán con tiempos de 20 minutos detenidos.</t>
  </si>
  <si>
    <t>2) En la categoría ABIERTA DAMAS, con 4 equipos  inscritos, se  jugara ronda clasificatoria de todos contra todos, Semifinales 1° Vs 4° y 2° Vs 3°los ganadores disputaran el oro y los perdedores el bronce. Los empates en la ronda clasificatoría se resolverán por cobros de tiros directos (3),  en semifinales por cobros desde el tiro penalti (5), en finales  por bronce y oro por extratiempo asi: 2 tiempos de 5 minutos, de persistir el empate penales (5).  Todos los partidos de Abierta Damas  se jugarán con tiempos de 18 minutos detenidos</t>
  </si>
  <si>
    <t xml:space="preserve">3) En la categoría CADETES MIXTO, con 5 equipos  inscritos, , se  jugara ronda clasificatoria de todos contra todos, Semifinales 1° Vs 4° y 2° Vs 3°los ganadores disputaran el oro y los perdedores el bronce. Los empates en la ronda clasificatoría se resolverán por cobros de tiros directos (3), en las finales por bronce y oro si hay empates se resolverán inicialmente por extratiempo de 2 tiempos de 3 minutos cada uno, de persistir el empate por cobros desde el punto penalti (5). Todos los partidos de Cadetes Mixtos  se jugarán con tiempos de 15 minutos detenidos. </t>
  </si>
  <si>
    <t xml:space="preserve">4) Por disposición de la resolución del torneo, todos los equipos deben estar listos para jugar a partir de las 8:00 a.m. del viernes 20 de junio. </t>
  </si>
  <si>
    <t xml:space="preserve">5) Para los casos de jugadores (as) de campo, que no hayan sido inscrito como arqueros en su equipo, y que por circunstancias referidas al reglamento general en Colombia respecto a la presentación de 1 solo arquero en la inscripción de un equipo de hockey a un torneo nacional, y que por cuenta de una TARJETA AZUL que reciba el arquero (a) oficialmente inscrito en una acción disciplinaria del partido, lo que obligue a gestionar el cambio de arquero por un jugador de campo en tanto el arquero sancionado cumple la sanción de minutos correspondientes al caso, el jugador de campo que cubrió la posición del arquero durante la sanción de éste tendrá derecho durante el partido a: 
a) Usar el buzo del arquero saliente para favorecer la diferenciación de colores respecto a su equipo en tanto asume esa posición de juego, regresando el buzo al arquero titular al retornar éste a su posición de juego.
b) Volver a asumir como JUGADOR DE CAMPO una vez el arquero haya pagado el tiempo de sanción correspondiente y vuelva a asumir su posición de juego en la portería de su equipo.
</t>
  </si>
  <si>
    <t xml:space="preserve">LOS  EQUIPOS DEBERÁN ESTAR LISTOS PARA SUS RESPECTIVOS  PARTIDOS CON SUFICIENTE ANTERIORIDAD (30 MINUTOS) PARA EFECTOS DE PROGRAMACIÓN, EN EL ESCENARIO SE DISPONDRÁ DE UN RELOJ CON LA HORA OFICIAL. EL PARTIDO INICIAL DE CADA JORNADA (INICIAL DEL DÍA O POSTERIOR A UN RECESO) SE  INICIARÁN PUNTUALMENTE  A LA HORA SEÑALADA, TODOS LOS DEMÁS PODRÁN TENER UN ADELANTO DE HASTA MEDIA HORA, DE  NO ESTAR  LOS EQUIPOS EN LA CANCHA SE PROCEDERÁ A  PITAR W.O.  EN CONTRA  DEL EQUIPO  QUE NO  SE ENCUENTRE LISTO. </t>
  </si>
  <si>
    <t>ABIERTA  VARONES</t>
  </si>
  <si>
    <t>No.</t>
  </si>
  <si>
    <t>ABIERTA  VARONES  - EQUIPOS INSCRITOS</t>
  </si>
  <si>
    <t>GRUPO" A"</t>
  </si>
  <si>
    <t xml:space="preserve"> </t>
  </si>
  <si>
    <t>FCM ROLLING NEGRO - CALDAS</t>
  </si>
  <si>
    <t>SUPER PATIN - ANTIOQUIA</t>
  </si>
  <si>
    <t>CORAZONISTA X - BOGOTÁ</t>
  </si>
  <si>
    <t>CORAZONISTA ROJO - BOGOTÁ</t>
  </si>
  <si>
    <t>KAYROS - QUINDIO</t>
  </si>
  <si>
    <t>MANIZALES H.C."B" -  CALDAS</t>
  </si>
  <si>
    <t>PUMAS - VALLE DEL CAUCA</t>
  </si>
  <si>
    <t>MANIZALES H.C."A" -  CALDAS</t>
  </si>
  <si>
    <t>GRPO "B"</t>
  </si>
  <si>
    <t>HURACANES - VALLE DEL CAUCA</t>
  </si>
  <si>
    <t>FCM ROLLING BLANCO - CALDAS</t>
  </si>
  <si>
    <t>SABANETA - ANTIOQUIA</t>
  </si>
  <si>
    <t>ABIERTA  VARONES GRUPO "A"</t>
  </si>
  <si>
    <t>N°</t>
  </si>
  <si>
    <t>GRUPO "A"</t>
  </si>
  <si>
    <t>FIXTURE</t>
  </si>
  <si>
    <t>FECHA</t>
  </si>
  <si>
    <t>EQUIPO</t>
  </si>
  <si>
    <t>VS</t>
  </si>
  <si>
    <t>AB V G.A.1</t>
  </si>
  <si>
    <t>AB V G.A.2</t>
  </si>
  <si>
    <t>MANIZALES H. C."B" - CALDAS</t>
  </si>
  <si>
    <t>AB V G.A.3</t>
  </si>
  <si>
    <t>AB V G.A.4</t>
  </si>
  <si>
    <t>AB V G.A.5</t>
  </si>
  <si>
    <t>ABIERTA  VARONES GRUPO "B"</t>
  </si>
  <si>
    <t>AB V G.B.1</t>
  </si>
  <si>
    <t>MANIZALES H. C."A" - CALDAS</t>
  </si>
  <si>
    <t>AB V G.B.2</t>
  </si>
  <si>
    <t>AB V G.B.3</t>
  </si>
  <si>
    <t>AB V G.B.4</t>
  </si>
  <si>
    <t>AB V G.B.5</t>
  </si>
  <si>
    <t>ABIERTA DAMAS</t>
  </si>
  <si>
    <t>EQUIPOS INSCRITOS</t>
  </si>
  <si>
    <t>MANIZALES H. C. - CALDAS</t>
  </si>
  <si>
    <t>A . DAMAS -1</t>
  </si>
  <si>
    <t>REAL H. C . - ANTIOQUIA</t>
  </si>
  <si>
    <t>ORION ROSITEX - ANTIOQUIA</t>
  </si>
  <si>
    <t>FCM ROLLING - CALDAS</t>
  </si>
  <si>
    <t>FCM - ROLLING - CALDAS</t>
  </si>
  <si>
    <t>A . DAMAS -2</t>
  </si>
  <si>
    <t>REAL . HC - ANTIOQUIA</t>
  </si>
  <si>
    <t>A .  DAMAS -3</t>
  </si>
  <si>
    <t>CADETES  MIXTO</t>
  </si>
  <si>
    <t xml:space="preserve">EQUIPOS </t>
  </si>
  <si>
    <t>CADETES 1.</t>
  </si>
  <si>
    <t>CADETES 2.</t>
  </si>
  <si>
    <t>X</t>
  </si>
  <si>
    <t>CADETES 3.</t>
  </si>
  <si>
    <t>CADETES 4.</t>
  </si>
  <si>
    <t>CORAZONISTA - BOGOTÁ</t>
  </si>
  <si>
    <t>CADETES 5.</t>
  </si>
  <si>
    <t>REUNION INFORMATIVA  VIERNES 20 DE JUNIO DE 2025 8:00 AM LIGA DALDENSE DE PATINAJE</t>
  </si>
  <si>
    <t>ACREDITACIONES  - LIGA CALDENSE DE PATINAJE.</t>
  </si>
  <si>
    <t>FCM ROLLING - CALADAS</t>
  </si>
  <si>
    <t>PUMAS VALLE DEL CAUCA</t>
  </si>
  <si>
    <t>KAIROS - QUINDIO</t>
  </si>
  <si>
    <t>CORAZONSTA - BOGOTÁ</t>
  </si>
  <si>
    <t>VIERNES 20 DE JUNIO - PISTA PATINODROMO</t>
  </si>
  <si>
    <t>INICIA</t>
  </si>
  <si>
    <t>TERMINA</t>
  </si>
  <si>
    <t>CATEGORIA - GRUPO</t>
  </si>
  <si>
    <t>Vs</t>
  </si>
  <si>
    <t>MANIZALES H. C  "B" - CALDAS</t>
  </si>
  <si>
    <t>CORAZONISTÁ X - BOGOTA</t>
  </si>
  <si>
    <t xml:space="preserve">PUMAS - VALLE DEL CAUCA </t>
  </si>
  <si>
    <t>12:00 . m.</t>
  </si>
  <si>
    <t>FCM ROLLING BLANCO- CALDAS</t>
  </si>
  <si>
    <t>MANIZALES H. C - CALDAS</t>
  </si>
  <si>
    <t>REAL H. C - ANTIOQUIA</t>
  </si>
  <si>
    <t>ORION ROSITEX- ANTIOQUIA</t>
  </si>
  <si>
    <t>2(0)</t>
  </si>
  <si>
    <t>2(2)</t>
  </si>
  <si>
    <t>FCM ROLLING  NEGRO- CALDAS</t>
  </si>
  <si>
    <t>CEREMONIA DE INAUGURACION</t>
  </si>
  <si>
    <t>MANIZALES H. C "A" - CALDAS</t>
  </si>
  <si>
    <t>3(0)</t>
  </si>
  <si>
    <t>3(1)</t>
  </si>
  <si>
    <t>SABADO 21 DE JUNIO - PISTA PATINODROMO</t>
  </si>
  <si>
    <t>FCM ROLLING  BLANCO- CALDAS</t>
  </si>
  <si>
    <t>12:00: . m.</t>
  </si>
  <si>
    <t>MANIZALES H. C "B" - CALDAS</t>
  </si>
  <si>
    <t>0(2)</t>
  </si>
  <si>
    <t>0(1)</t>
  </si>
  <si>
    <t>REAL H. C. - ANTIOQUIA</t>
  </si>
  <si>
    <t xml:space="preserve">DOMINGO 22 DE JUNIO - PISTA PATINODROMO </t>
  </si>
  <si>
    <t>7:00 a.m.</t>
  </si>
  <si>
    <t>8:00 a.m.</t>
  </si>
  <si>
    <t>8:30 a.m.</t>
  </si>
  <si>
    <t>AB V G.A.4(SEGUNDO TIEM</t>
  </si>
  <si>
    <t>8:30 a. m.</t>
  </si>
  <si>
    <t>9:20 a.m.</t>
  </si>
  <si>
    <t>A . DAMAS -3</t>
  </si>
  <si>
    <t>10:10 a.m.</t>
  </si>
  <si>
    <t>10:55 a. m.</t>
  </si>
  <si>
    <t>2:45p.m.</t>
  </si>
  <si>
    <t>3:30 p.m.</t>
  </si>
  <si>
    <t>4:30 p.m.</t>
  </si>
  <si>
    <t>5:30 p.m.</t>
  </si>
  <si>
    <t>6:30 p.m.</t>
  </si>
  <si>
    <t>7:15 p.m.</t>
  </si>
  <si>
    <t>8:00 p.m.</t>
  </si>
  <si>
    <t>9:00 p.m.</t>
  </si>
  <si>
    <t>10:00 p.m.</t>
  </si>
  <si>
    <t>LUNES 23 DE JUNIO - PISTA PATINODROMO</t>
  </si>
  <si>
    <t>BRONCE CADETES</t>
  </si>
  <si>
    <t>REAL . H . C - ANTIOQUIA</t>
  </si>
  <si>
    <t>BRONCE ABIERTA DAMAS</t>
  </si>
  <si>
    <t>ORION ROSITEX</t>
  </si>
  <si>
    <t>BRONCE ABIERTA VARONES</t>
  </si>
  <si>
    <t>ORO CADETES</t>
  </si>
  <si>
    <t>ORO ABIERTA DAMAS</t>
  </si>
  <si>
    <t>MANIZALES H. C  - CALDAS</t>
  </si>
  <si>
    <t>ORO ABIERTA VARONES</t>
  </si>
  <si>
    <t>CORAZONISTA ROJO - BOGOTA</t>
  </si>
  <si>
    <t>CEREMONIA DE PREMIACION</t>
  </si>
  <si>
    <t xml:space="preserve"> VARONES GRUPO "A"</t>
  </si>
  <si>
    <t>PARTIDOS JUGADOS</t>
  </si>
  <si>
    <t>PARTIDOS GANADOS</t>
  </si>
  <si>
    <t>PARTIDOS EMPATADOS</t>
  </si>
  <si>
    <t>PATRTIDOS PERDDIDOS</t>
  </si>
  <si>
    <t>GOLES AFAVOR</t>
  </si>
  <si>
    <t>GOLES EN CONTRA</t>
  </si>
  <si>
    <t>DIFERENCIA</t>
  </si>
  <si>
    <t>TOTAL PUNTOS</t>
  </si>
  <si>
    <t>TOTAL PUNTOS PROMEDIO</t>
  </si>
  <si>
    <t>PUESTO</t>
  </si>
  <si>
    <t>MANIZALES H C "B" - CALDAS</t>
  </si>
  <si>
    <t xml:space="preserve">  </t>
  </si>
  <si>
    <t xml:space="preserve"> VARONES GRUPO "B"</t>
  </si>
  <si>
    <t>MANIZALES H.C. "A" - CALDAS</t>
  </si>
  <si>
    <t>DAMAS</t>
  </si>
  <si>
    <t>MANIZALES H C - CALDAS</t>
  </si>
  <si>
    <t>REAL H.C. - ANTIOQUIA</t>
  </si>
  <si>
    <t>CADETES MIXTO</t>
  </si>
  <si>
    <t>MANIZALES H.C. - CALDAS</t>
  </si>
  <si>
    <t>VALLA MENOS VENCIDA ABIERTA VARONES</t>
  </si>
  <si>
    <t>CLUB</t>
  </si>
  <si>
    <t>PARTIDOS</t>
  </si>
  <si>
    <t>TOTAL</t>
  </si>
  <si>
    <t>PJ</t>
  </si>
  <si>
    <t>PROM</t>
  </si>
  <si>
    <t>CORAZONISTA "X" - BOGOTÁ</t>
  </si>
  <si>
    <t>MANIZALE H. C. "A" - CALDAS</t>
  </si>
  <si>
    <t>MANIZALE H. C. "B" - CALDAS</t>
  </si>
  <si>
    <t>VALLA MENOS VENCIDA ABIERTA DAMAS</t>
  </si>
  <si>
    <t>MANIZALES H. C . -CALDAS</t>
  </si>
  <si>
    <t>REAL H. C- - ANTIOQUIA</t>
  </si>
  <si>
    <t>VALLA MENOS VENCIDA CADETES</t>
  </si>
  <si>
    <t>HIRACANES - VALLE DEL CAUCA</t>
  </si>
  <si>
    <t>GOLEADOR ABIERTA VARONES</t>
  </si>
  <si>
    <t>DEPORTISTA</t>
  </si>
  <si>
    <t>CASTILLO CALDERON LUIS FERNANDO</t>
  </si>
  <si>
    <t>VILLA GIRALDO SAMUEL</t>
  </si>
  <si>
    <t>MANIZALES H.C. "B" - CALDAS</t>
  </si>
  <si>
    <t xml:space="preserve">OCAMPO SALAZAR DAVID </t>
  </si>
  <si>
    <t>CAMPO ARANGO ESTEBAN</t>
  </si>
  <si>
    <t>SALAZAR LOPEZ TOMAS</t>
  </si>
  <si>
    <t xml:space="preserve">ESCOBAR JUAN DIEGO </t>
  </si>
  <si>
    <t>CORAZONISTA "X" BOGOTÁ</t>
  </si>
  <si>
    <t>PATAQUIVA AMAYA OSCAR</t>
  </si>
  <si>
    <t>SAENZ RUIZ ESTEBAN</t>
  </si>
  <si>
    <t>BUITRAGO CASTAÑO CAMILO</t>
  </si>
  <si>
    <t>BAUTISTA FORERO MANUEL ESTEBAN</t>
  </si>
  <si>
    <t>PATARROYO DUQUE JUAN PABLO</t>
  </si>
  <si>
    <t>RIVERA PELAEZ JUAN CAMILO</t>
  </si>
  <si>
    <t>BERRIO ARTURO JUAN JOSE</t>
  </si>
  <si>
    <t>LOPEZ CARDONA MIGUEL ANGEL</t>
  </si>
  <si>
    <t>GRISALES JARAMILLO JUAN JOSE</t>
  </si>
  <si>
    <t>LOPEZ MONTOYA JOSE DAVID</t>
  </si>
  <si>
    <t>DIAZ JUAN FELIPE</t>
  </si>
  <si>
    <t>PINO VASQUEZ MIGUEL ANGEL</t>
  </si>
  <si>
    <t>MARTINEZ CARDONA MIGUEL ANDRES</t>
  </si>
  <si>
    <t>LOPEZ CASTRO JOSE GABRIEL</t>
  </si>
  <si>
    <t>GIRALDO ARANGO SERGIO ANDRES</t>
  </si>
  <si>
    <t>GIRALDO OROZCO JHONATAN</t>
  </si>
  <si>
    <t>CORTES CORREA MIGUEL ANGEL</t>
  </si>
  <si>
    <t>SAENZ RUIZ FELIPE</t>
  </si>
  <si>
    <t>SALAZAR GIRALDO DANIEL ANDRES</t>
  </si>
  <si>
    <t>MARTIN CUBILLOS DAVID SANTIAGO</t>
  </si>
  <si>
    <t>RODRIGUEZ POSADA JUAN DAVID</t>
  </si>
  <si>
    <t>PATARROYO DUQUE CARLOS ANDRES</t>
  </si>
  <si>
    <t>BECERRA LUGO JUAN PABLO</t>
  </si>
  <si>
    <t>GAVIRIA RODRIGUEZ CAMILO</t>
  </si>
  <si>
    <t>LOZANO URIBE DANIEL</t>
  </si>
  <si>
    <t>ASCARATE RODRIGUEZ JUAN MANUEL</t>
  </si>
  <si>
    <t>ESPITIA SILVA ANDRES MAURICIO</t>
  </si>
  <si>
    <t>RESTREPO SEPULVEDA LUIS JERONIMO</t>
  </si>
  <si>
    <t>ARISTIZABAL MONTOYA JUAN JOSE</t>
  </si>
  <si>
    <t>ZAMBRANO LUENGAS MARTIN EMILIO</t>
  </si>
  <si>
    <t>GIL MAYORQUIN JULIAN</t>
  </si>
  <si>
    <t>JARAMILLO GONZALES CAMILO</t>
  </si>
  <si>
    <t>RIVERA PELAEZ SANTIAGO</t>
  </si>
  <si>
    <t>MEJIA JARAMILLO DANIEL</t>
  </si>
  <si>
    <t>AMMAR QUINTERO SANTIAGO</t>
  </si>
  <si>
    <t>RODRIGUEZ ECHEVERRY LUKAS</t>
  </si>
  <si>
    <t>LOPEZ CASTRO PABLO EMILIO</t>
  </si>
  <si>
    <t>CATAÑO BETANCUR TOMAS</t>
  </si>
  <si>
    <t>CARDONA ESCOBAR MIGUEL ANGEL</t>
  </si>
  <si>
    <t>VALLEJO CARDONA MATEO</t>
  </si>
  <si>
    <t>HERRERA OLIVARES JAIME FELIPE</t>
  </si>
  <si>
    <t>SALAZAR GUTIERREZ TOMAS</t>
  </si>
  <si>
    <t>JARAMILLO SALAZAR TOMAS</t>
  </si>
  <si>
    <t>GALLON SALAZAR JERONIMO</t>
  </si>
  <si>
    <t>AGUDELO POSADA FELIPE</t>
  </si>
  <si>
    <t>GOLEADORA ABIERTA  DAMAS</t>
  </si>
  <si>
    <t>ARIAS PATIÑO MANUELA</t>
  </si>
  <si>
    <t>NARVAEZ HOYOS ANDREA</t>
  </si>
  <si>
    <t>FCM ROLLIN - CALDAS</t>
  </si>
  <si>
    <t>GUTIERREZ POSADA PAULA ANDREA</t>
  </si>
  <si>
    <t>OSORIO RESTREPO VANESSA</t>
  </si>
  <si>
    <t>ZULUAGA ZULUAGA SOFIA</t>
  </si>
  <si>
    <t xml:space="preserve">SERNA FORJA JUANITA </t>
  </si>
  <si>
    <t>CUBILLOS CARDONA YAKELINE</t>
  </si>
  <si>
    <t>ZULUAGA ZULUAGA CAMILA</t>
  </si>
  <si>
    <t>DUQUE CARDONA ISABELA</t>
  </si>
  <si>
    <t>HOYOS LAURA CATALINA</t>
  </si>
  <si>
    <t>DIONISIO MATIZ VERONICA SOFIA</t>
  </si>
  <si>
    <t>VIEIRA TAMAYO JULIANA</t>
  </si>
  <si>
    <t>BEDOYA OSSA SARA</t>
  </si>
  <si>
    <t>RIOS MUÑOZ ALEJANDRA</t>
  </si>
  <si>
    <t>SEPULVEDA VARGAS MARIA CLARA</t>
  </si>
  <si>
    <t>CONBATT MONTOYA ISABELA</t>
  </si>
  <si>
    <t>CALDERON RUIZ MARIANA</t>
  </si>
  <si>
    <t>RIASGOS GARCIA JULIANA</t>
  </si>
  <si>
    <t>GOLEADOR CADETES MIXTO</t>
  </si>
  <si>
    <t>CASTAÑO VIVAS ISABELLA</t>
  </si>
  <si>
    <t>AZCARATE RODRIGUEZ JUAN MANUEL</t>
  </si>
  <si>
    <t>GUTIERREZ ECHEVERRY SANTIAGO</t>
  </si>
  <si>
    <t>HERNANDEZ JARAMILLO JULIAN EDUARDO</t>
  </si>
  <si>
    <t>CUADROS ALVAREZ ISAAC</t>
  </si>
  <si>
    <t>TOLOSA MURIEL JUAN ANDRES</t>
  </si>
  <si>
    <t xml:space="preserve">CORRALES ROA LORENZO </t>
  </si>
  <si>
    <t>GUTIERREZ HERNANDEZ JERONIMO</t>
  </si>
  <si>
    <t>URIBE URBANO SANTIAGO</t>
  </si>
  <si>
    <t>BAUTISTA VILLAREAL NICOLAS</t>
  </si>
  <si>
    <t>COMBATT MONTOYA NICOLAS</t>
  </si>
  <si>
    <t>GOMEZ COLORADO JUAN MIGUEL</t>
  </si>
  <si>
    <t>MENESES RODRIGUEZ LUIS JAIME</t>
  </si>
  <si>
    <t>ZAMBRANO LUENGAS MATIN EMILIO</t>
  </si>
  <si>
    <t>AGUDELO MARTINEZ JULIANA</t>
  </si>
  <si>
    <t>BOTERO BOLIVAR FRANCISCO JAVIER</t>
  </si>
  <si>
    <t>QUINTERO GRISALES MORENO</t>
  </si>
  <si>
    <t>PIEDRAITA AZCARETE JERONIMO</t>
  </si>
  <si>
    <t>AGUDELO MARTINEZ OSCAR DANIEL</t>
  </si>
  <si>
    <t>NAVAS MORENO NICOLAS ANDRES</t>
  </si>
  <si>
    <t>MONTOYA GIRALDO DAVID SANTIAGO</t>
  </si>
  <si>
    <t xml:space="preserve"> POSICIONES FINALES CADETES MIXTO</t>
  </si>
  <si>
    <t>PRIMER PUESTO</t>
  </si>
  <si>
    <t>SEGUNDO PUESTO</t>
  </si>
  <si>
    <t>TERCER PUESTO</t>
  </si>
  <si>
    <t>CUARTO PUESTO</t>
  </si>
  <si>
    <t>QUINTO PUESTO</t>
  </si>
  <si>
    <t>MANIZALES H. C . - CALDAS</t>
  </si>
  <si>
    <t>GOLEADOR</t>
  </si>
  <si>
    <t>CASTAÑO VIVAS ISABELA - HURACANES - VALLE DEL CAUCA</t>
  </si>
  <si>
    <t>VALLA MENOS VENCIDA</t>
  </si>
  <si>
    <t>CORAZONISTA ROJO - BOGOTÁ - VENEGAS GOMEZ JERONIMO - VIRACACHA MOCHA JUAN JOSE</t>
  </si>
  <si>
    <t xml:space="preserve"> POSICIONES FINALES ABIERTA DAMAS</t>
  </si>
  <si>
    <t>GOLEADORA</t>
  </si>
  <si>
    <t>ARIAS PATIÑO MANUELA - MANIZALES H. C. - CALDAS</t>
  </si>
  <si>
    <t>JUANITA ZULUAGA ARIAS - NARVAEZ HOYOS SARA - MANIZALES H. C . CALDAS</t>
  </si>
  <si>
    <t>POSICIONES FINALES ABIERTA VARONES</t>
  </si>
  <si>
    <t>MANIZALES H, C - NEGRO - CALDAS</t>
  </si>
  <si>
    <t>SEXTO PUESTO</t>
  </si>
  <si>
    <t>SEPTIMO PUESTO</t>
  </si>
  <si>
    <t>OCTAVO PUESTO</t>
  </si>
  <si>
    <t>NOVENO PUESTO</t>
  </si>
  <si>
    <t>DECIMO PUESTO</t>
  </si>
  <si>
    <t>DECIMO PRIMERO PUESTO</t>
  </si>
  <si>
    <t>CASTILLO CALDERON LUIS FERNANDO - CORAZONISTA ROJO - BOGOTÁ</t>
  </si>
  <si>
    <t xml:space="preserve">MORA PERAZA CAMILO -VIRACACHA MOYA, JUAN JOSE -CORAZONISTA ROJO - BOGOTÁ                                                              </t>
  </si>
  <si>
    <t>PUNTOS PONDERADO (PROMEDIO + BONIFICACIONES)</t>
  </si>
  <si>
    <t>P.JUGADOS</t>
  </si>
  <si>
    <t>P.GANADOS</t>
  </si>
  <si>
    <t>P.PERDIDOS</t>
  </si>
  <si>
    <t>P.EMPATADOS</t>
  </si>
  <si>
    <t>PUNTOS</t>
  </si>
  <si>
    <t>GOL A FAVOR</t>
  </si>
  <si>
    <t>GOL EN CONTRA</t>
  </si>
  <si>
    <t>GOL DIFERENCIA</t>
  </si>
  <si>
    <t>PROMEDIO</t>
  </si>
  <si>
    <t>BONIFICACIÓN</t>
  </si>
  <si>
    <t xml:space="preserve">TOTAL PUNTOS </t>
  </si>
  <si>
    <t>PUESTO RANKING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</si>
</sst>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rgb="FF000000"/>
      <name val="Calibri"/>
      <scheme val="minor"/>
    </font>
    <font>
      <b/>
      <sz val="11"/>
      <color theme="1"/>
      <name val="Calibri"/>
    </font>
    <font>
      <sz val="11"/>
      <color theme="1"/>
      <name val="Calibri"/>
    </font>
    <font>
      <sz val="11"/>
      <name val="Calibri"/>
    </font>
    <font>
      <sz val="11"/>
      <color rgb="FF000000"/>
      <name val="Calibri"/>
    </font>
    <font>
      <b/>
      <sz val="11"/>
      <color rgb="FF000000"/>
      <name val="Calibri"/>
    </font>
    <font>
      <b/>
      <sz val="12"/>
      <color rgb="FF000000"/>
      <name val="Calibri"/>
    </font>
    <font>
      <b/>
      <sz val="12"/>
      <color theme="1"/>
      <name val="Calibri"/>
    </font>
    <font>
      <b/>
      <sz val="14"/>
      <color theme="1"/>
      <name val="Calibri"/>
    </font>
    <font>
      <sz val="12"/>
      <color theme="1"/>
      <name val="Calibri"/>
    </font>
    <font>
      <b/>
      <sz val="11"/>
      <color theme="1"/>
      <name val="Arial Black"/>
    </font>
    <font>
      <b/>
      <sz val="11"/>
      <color rgb="FFFF0000"/>
      <name val="Calibri"/>
    </font>
  </fonts>
  <fills count="18">
    <fill>
      <patternFill patternType="none"/>
    </fill>
    <fill>
      <patternFill patternType="gray125"/>
    </fill>
    <fill>
      <patternFill patternType="solid">
        <fgColor rgb="FFF2DBDB"/>
        <bgColor rgb="FFF2DBDB"/>
      </patternFill>
    </fill>
    <fill>
      <patternFill patternType="solid">
        <fgColor rgb="FFFFFFFF"/>
        <bgColor rgb="FFFFFFFF"/>
      </patternFill>
    </fill>
    <fill>
      <patternFill patternType="solid">
        <fgColor theme="0"/>
        <bgColor theme="0"/>
      </patternFill>
    </fill>
    <fill>
      <patternFill patternType="solid">
        <fgColor rgb="FFCCC0D9"/>
        <bgColor rgb="FFCCC0D9"/>
      </patternFill>
    </fill>
    <fill>
      <patternFill patternType="solid">
        <fgColor rgb="FFFBD4B4"/>
        <bgColor rgb="FFFBD4B4"/>
      </patternFill>
    </fill>
    <fill>
      <patternFill patternType="solid">
        <fgColor rgb="FFDAEEF3"/>
        <bgColor rgb="FFDAEEF3"/>
      </patternFill>
    </fill>
    <fill>
      <patternFill patternType="solid">
        <fgColor rgb="FFEFEFEF"/>
        <bgColor rgb="FFEFEFEF"/>
      </patternFill>
    </fill>
    <fill>
      <patternFill patternType="solid">
        <fgColor rgb="FFE5B8B7"/>
        <bgColor rgb="FFE5B8B7"/>
      </patternFill>
    </fill>
    <fill>
      <patternFill patternType="solid">
        <fgColor rgb="FFE5DFEC"/>
        <bgColor rgb="FFE5DFEC"/>
      </patternFill>
    </fill>
    <fill>
      <patternFill patternType="solid">
        <fgColor rgb="FFF2F2F2"/>
        <bgColor rgb="FFF2F2F2"/>
      </patternFill>
    </fill>
    <fill>
      <patternFill patternType="solid">
        <fgColor rgb="FFD6E3BC"/>
        <bgColor rgb="FFD6E3BC"/>
      </patternFill>
    </fill>
    <fill>
      <patternFill patternType="solid">
        <fgColor rgb="FFC0C0C0"/>
        <bgColor rgb="FFC0C0C0"/>
      </patternFill>
    </fill>
    <fill>
      <patternFill patternType="solid">
        <fgColor rgb="FFD8D8D8"/>
        <bgColor rgb="FFD8D8D8"/>
      </patternFill>
    </fill>
    <fill>
      <patternFill patternType="solid">
        <fgColor rgb="FFFFFF00"/>
        <bgColor rgb="FFFFFF00"/>
      </patternFill>
    </fill>
    <fill>
      <patternFill patternType="solid">
        <fgColor rgb="FFCCFFFF"/>
        <bgColor rgb="FFCCFFFF"/>
      </patternFill>
    </fill>
    <fill>
      <patternFill patternType="solid">
        <fgColor rgb="FF00FF00"/>
        <bgColor rgb="FF00FF00"/>
      </patternFill>
    </fill>
  </fills>
  <borders count="6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right/>
      <top/>
      <bottom/>
      <diagonal/>
    </border>
    <border>
      <left/>
      <right/>
      <top/>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352">
    <xf numFmtId="0" fontId="0" fillId="0" borderId="0" xfId="0" applyFont="1" applyAlignment="1"/>
    <xf numFmtId="0" fontId="1" fillId="0" borderId="1" xfId="0" applyFont="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1" fillId="0" borderId="2" xfId="0" applyFont="1" applyBorder="1" applyAlignment="1">
      <alignment vertical="center" wrapText="1"/>
    </xf>
    <xf numFmtId="0" fontId="2" fillId="0" borderId="0" xfId="0" applyFont="1" applyAlignment="1">
      <alignment vertical="center"/>
    </xf>
    <xf numFmtId="0" fontId="1" fillId="2"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vertical="center"/>
    </xf>
    <xf numFmtId="0" fontId="1" fillId="5" borderId="1" xfId="0" applyFont="1" applyFill="1" applyBorder="1" applyAlignment="1">
      <alignment horizontal="center" vertical="center"/>
    </xf>
    <xf numFmtId="0" fontId="2" fillId="5" borderId="1" xfId="0" applyFont="1" applyFill="1" applyBorder="1" applyAlignment="1">
      <alignment vertical="center"/>
    </xf>
    <xf numFmtId="0" fontId="2" fillId="6"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right" vertical="center"/>
    </xf>
    <xf numFmtId="0" fontId="2" fillId="0" borderId="1" xfId="0" applyFont="1" applyBorder="1" applyAlignment="1">
      <alignment vertical="center"/>
    </xf>
    <xf numFmtId="0" fontId="2" fillId="6" borderId="1" xfId="0" applyFont="1" applyFill="1" applyBorder="1" applyAlignment="1">
      <alignment horizontal="center" vertical="center" wrapText="1"/>
    </xf>
    <xf numFmtId="0" fontId="2" fillId="7" borderId="1" xfId="0" applyFont="1" applyFill="1" applyBorder="1" applyAlignment="1">
      <alignment horizontal="left"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2" fillId="4" borderId="1" xfId="0" applyFont="1" applyFill="1" applyBorder="1" applyAlignment="1">
      <alignment horizontal="center" vertical="center"/>
    </xf>
    <xf numFmtId="0" fontId="2" fillId="0" borderId="1" xfId="0" applyFont="1" applyBorder="1"/>
    <xf numFmtId="0" fontId="2" fillId="4" borderId="1" xfId="0" applyFont="1" applyFill="1" applyBorder="1" applyAlignment="1">
      <alignment horizontal="right" vertical="center"/>
    </xf>
    <xf numFmtId="0" fontId="4" fillId="4" borderId="1" xfId="0" applyFont="1" applyFill="1" applyBorder="1" applyAlignment="1">
      <alignment horizontal="left" vertical="center"/>
    </xf>
    <xf numFmtId="0" fontId="4" fillId="4" borderId="1" xfId="0" applyFont="1" applyFill="1" applyBorder="1" applyAlignment="1">
      <alignment horizontal="right" vertical="center"/>
    </xf>
    <xf numFmtId="0" fontId="5" fillId="8" borderId="1" xfId="0" applyFont="1" applyFill="1" applyBorder="1" applyAlignment="1">
      <alignment horizontal="center" vertical="center" wrapText="1"/>
    </xf>
    <xf numFmtId="0" fontId="4" fillId="8" borderId="1" xfId="0" applyFont="1" applyFill="1" applyBorder="1" applyAlignment="1">
      <alignmen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vertical="center" wrapText="1"/>
    </xf>
    <xf numFmtId="0" fontId="4" fillId="8"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8" borderId="1" xfId="0" applyFont="1" applyFill="1" applyBorder="1" applyAlignment="1">
      <alignment horizontal="right" vertical="center" wrapText="1"/>
    </xf>
    <xf numFmtId="0" fontId="5" fillId="0" borderId="1" xfId="0" applyFont="1" applyBorder="1"/>
    <xf numFmtId="0" fontId="4" fillId="0" borderId="1" xfId="0" applyFont="1" applyBorder="1" applyAlignment="1">
      <alignment vertical="center" wrapText="1"/>
    </xf>
    <xf numFmtId="0" fontId="1" fillId="7"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 xfId="0" applyFont="1" applyFill="1" applyBorder="1" applyAlignment="1">
      <alignment horizontal="right" vertical="center"/>
    </xf>
    <xf numFmtId="0" fontId="5" fillId="7" borderId="1" xfId="0" applyFont="1" applyFill="1" applyBorder="1" applyAlignment="1">
      <alignment horizontal="left" vertical="center"/>
    </xf>
    <xf numFmtId="0" fontId="6"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6" fillId="0" borderId="6"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xf>
    <xf numFmtId="0" fontId="1" fillId="9" borderId="1" xfId="0" applyFont="1" applyFill="1" applyBorder="1" applyAlignment="1">
      <alignment horizontal="center" vertical="center"/>
    </xf>
    <xf numFmtId="0" fontId="1" fillId="9" borderId="1" xfId="0" applyFont="1" applyFill="1" applyBorder="1" applyAlignment="1">
      <alignment horizontal="right" vertical="center"/>
    </xf>
    <xf numFmtId="0" fontId="1" fillId="9" borderId="1" xfId="0" applyFont="1" applyFill="1" applyBorder="1" applyAlignment="1">
      <alignment horizontal="left" vertical="center"/>
    </xf>
    <xf numFmtId="18" fontId="2" fillId="0" borderId="1" xfId="0" applyNumberFormat="1" applyFont="1" applyBorder="1" applyAlignment="1">
      <alignment horizontal="center" vertical="center"/>
    </xf>
    <xf numFmtId="0" fontId="2" fillId="10" borderId="1" xfId="0" applyFont="1" applyFill="1" applyBorder="1" applyAlignment="1">
      <alignment horizontal="right" vertical="center"/>
    </xf>
    <xf numFmtId="0" fontId="2" fillId="10" borderId="1" xfId="0" applyFont="1" applyFill="1" applyBorder="1" applyAlignment="1">
      <alignment horizontal="left" vertical="center"/>
    </xf>
    <xf numFmtId="0" fontId="2" fillId="10" borderId="1" xfId="0" applyFont="1" applyFill="1" applyBorder="1" applyAlignment="1">
      <alignment horizontal="left"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xf>
    <xf numFmtId="18" fontId="2" fillId="0" borderId="1" xfId="0" applyNumberFormat="1" applyFont="1" applyBorder="1" applyAlignment="1">
      <alignment vertical="center"/>
    </xf>
    <xf numFmtId="18" fontId="1" fillId="0" borderId="1" xfId="0" applyNumberFormat="1" applyFont="1" applyBorder="1" applyAlignment="1">
      <alignment vertical="center"/>
    </xf>
    <xf numFmtId="0" fontId="5" fillId="4" borderId="16" xfId="0" applyFont="1" applyFill="1" applyBorder="1" applyAlignment="1">
      <alignment horizontal="center" vertical="center"/>
    </xf>
    <xf numFmtId="0" fontId="5" fillId="4" borderId="16" xfId="0" applyFont="1" applyFill="1" applyBorder="1" applyAlignment="1">
      <alignment horizontal="right" vertical="center"/>
    </xf>
    <xf numFmtId="0" fontId="4" fillId="3" borderId="1" xfId="0" applyFont="1" applyFill="1" applyBorder="1" applyAlignment="1">
      <alignment horizontal="center" vertical="center"/>
    </xf>
    <xf numFmtId="18" fontId="2"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6" xfId="0" applyFont="1" applyBorder="1" applyAlignment="1">
      <alignment horizontal="center"/>
    </xf>
    <xf numFmtId="0" fontId="4" fillId="3" borderId="1" xfId="0" applyFont="1" applyFill="1" applyBorder="1" applyAlignment="1">
      <alignment horizontal="center"/>
    </xf>
    <xf numFmtId="0" fontId="4" fillId="3" borderId="6" xfId="0" applyFont="1" applyFill="1" applyBorder="1" applyAlignment="1">
      <alignment horizontal="center"/>
    </xf>
    <xf numFmtId="0" fontId="4" fillId="10" borderId="6" xfId="0" applyFont="1" applyFill="1" applyBorder="1" applyAlignment="1">
      <alignment horizontal="right"/>
    </xf>
    <xf numFmtId="0" fontId="4" fillId="0" borderId="6" xfId="0" applyFont="1" applyBorder="1" applyAlignment="1">
      <alignment horizontal="center"/>
    </xf>
    <xf numFmtId="0" fontId="4" fillId="10" borderId="6" xfId="0" applyFont="1" applyFill="1" applyBorder="1" applyAlignment="1">
      <alignment horizontal="left"/>
    </xf>
    <xf numFmtId="0" fontId="4" fillId="0" borderId="0" xfId="0" applyFont="1"/>
    <xf numFmtId="0" fontId="4" fillId="0" borderId="1" xfId="0" applyFont="1" applyBorder="1" applyAlignment="1">
      <alignment horizontal="center"/>
    </xf>
    <xf numFmtId="0" fontId="4" fillId="0" borderId="6" xfId="0" applyFont="1" applyBorder="1" applyAlignment="1">
      <alignment horizontal="center"/>
    </xf>
    <xf numFmtId="0" fontId="4" fillId="3" borderId="14" xfId="0" applyFont="1" applyFill="1" applyBorder="1" applyAlignment="1">
      <alignment horizontal="center"/>
    </xf>
    <xf numFmtId="0" fontId="4" fillId="10" borderId="13" xfId="0" applyFont="1" applyFill="1" applyBorder="1" applyAlignment="1">
      <alignment horizontal="right"/>
    </xf>
    <xf numFmtId="0" fontId="4" fillId="0" borderId="2" xfId="0" applyFont="1" applyBorder="1" applyAlignment="1">
      <alignment horizontal="center"/>
    </xf>
    <xf numFmtId="0" fontId="4" fillId="0" borderId="14" xfId="0" applyFont="1" applyBorder="1" applyAlignment="1">
      <alignment horizontal="center"/>
    </xf>
    <xf numFmtId="0" fontId="4" fillId="10" borderId="14" xfId="0" applyFont="1" applyFill="1" applyBorder="1" applyAlignment="1">
      <alignment horizontal="left"/>
    </xf>
    <xf numFmtId="0" fontId="4" fillId="0" borderId="14" xfId="0" applyFont="1" applyBorder="1" applyAlignment="1">
      <alignment horizontal="center"/>
    </xf>
    <xf numFmtId="0" fontId="4" fillId="3" borderId="14" xfId="0" applyFont="1" applyFill="1" applyBorder="1" applyAlignment="1">
      <alignment horizontal="center"/>
    </xf>
    <xf numFmtId="0" fontId="4" fillId="10" borderId="14" xfId="0" applyFont="1" applyFill="1" applyBorder="1" applyAlignment="1">
      <alignment horizontal="right"/>
    </xf>
    <xf numFmtId="0" fontId="4" fillId="0" borderId="2" xfId="0" applyFont="1" applyBorder="1" applyAlignment="1">
      <alignment horizontal="center"/>
    </xf>
    <xf numFmtId="0" fontId="4" fillId="0" borderId="1" xfId="0" applyFont="1" applyBorder="1" applyAlignment="1">
      <alignment horizontal="center"/>
    </xf>
    <xf numFmtId="0" fontId="2" fillId="10" borderId="1" xfId="0" applyFont="1" applyFill="1" applyBorder="1" applyAlignment="1">
      <alignment horizontal="right" vertical="center"/>
    </xf>
    <xf numFmtId="0" fontId="5" fillId="0" borderId="1" xfId="0" applyFont="1" applyBorder="1" applyAlignment="1">
      <alignment horizontal="center" vertical="center"/>
    </xf>
    <xf numFmtId="0" fontId="7" fillId="0" borderId="0" xfId="0" applyFont="1" applyAlignment="1">
      <alignment horizontal="center" vertical="center"/>
    </xf>
    <xf numFmtId="0" fontId="1" fillId="13" borderId="20" xfId="0" applyFont="1" applyFill="1" applyBorder="1" applyAlignment="1">
      <alignment horizontal="center" vertical="center"/>
    </xf>
    <xf numFmtId="0" fontId="1" fillId="13" borderId="21"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1" fillId="13" borderId="26" xfId="0" applyFont="1" applyFill="1" applyBorder="1" applyAlignment="1">
      <alignment horizontal="center" vertical="center"/>
    </xf>
    <xf numFmtId="0" fontId="1" fillId="13" borderId="27" xfId="0" applyFont="1" applyFill="1" applyBorder="1" applyAlignment="1">
      <alignment horizontal="center" vertical="center"/>
    </xf>
    <xf numFmtId="0" fontId="1" fillId="7" borderId="26" xfId="0" applyFont="1" applyFill="1" applyBorder="1" applyAlignment="1">
      <alignment horizontal="center" vertical="center"/>
    </xf>
    <xf numFmtId="0" fontId="1" fillId="7" borderId="27" xfId="0" applyFont="1" applyFill="1" applyBorder="1" applyAlignment="1">
      <alignment horizontal="center" vertical="center"/>
    </xf>
    <xf numFmtId="0" fontId="1" fillId="15" borderId="20" xfId="0" applyFont="1" applyFill="1" applyBorder="1" applyAlignment="1">
      <alignment horizontal="center" vertical="center"/>
    </xf>
    <xf numFmtId="0" fontId="1" fillId="15" borderId="27" xfId="0" applyFont="1" applyFill="1" applyBorder="1" applyAlignment="1">
      <alignment horizontal="center" vertical="center"/>
    </xf>
    <xf numFmtId="0" fontId="1" fillId="7" borderId="28" xfId="0" applyFont="1" applyFill="1" applyBorder="1" applyAlignment="1">
      <alignment horizontal="center" vertical="center"/>
    </xf>
    <xf numFmtId="0" fontId="10" fillId="13" borderId="20" xfId="0" applyFont="1" applyFill="1" applyBorder="1" applyAlignment="1">
      <alignment horizontal="center" vertical="center"/>
    </xf>
    <xf numFmtId="0" fontId="10" fillId="13" borderId="21" xfId="0" applyFont="1" applyFill="1" applyBorder="1" applyAlignment="1">
      <alignment horizontal="center" vertical="center"/>
    </xf>
    <xf numFmtId="0" fontId="1" fillId="16" borderId="20" xfId="0" applyFont="1" applyFill="1" applyBorder="1" applyAlignment="1">
      <alignment horizontal="center" vertical="center"/>
    </xf>
    <xf numFmtId="0" fontId="1" fillId="16" borderId="21" xfId="0" applyFont="1" applyFill="1" applyBorder="1" applyAlignment="1">
      <alignment horizontal="center" vertical="center"/>
    </xf>
    <xf numFmtId="0" fontId="1" fillId="16" borderId="22" xfId="0" applyFont="1" applyFill="1" applyBorder="1" applyAlignment="1">
      <alignment horizontal="center" vertical="center"/>
    </xf>
    <xf numFmtId="0" fontId="1" fillId="16" borderId="23" xfId="0" applyFont="1" applyFill="1" applyBorder="1" applyAlignment="1">
      <alignment horizontal="center" vertical="center"/>
    </xf>
    <xf numFmtId="0" fontId="1" fillId="16" borderId="23" xfId="0" applyFont="1" applyFill="1" applyBorder="1" applyAlignment="1">
      <alignment horizontal="center" vertical="center"/>
    </xf>
    <xf numFmtId="0" fontId="10" fillId="13" borderId="26" xfId="0" applyFont="1" applyFill="1" applyBorder="1" applyAlignment="1">
      <alignment horizontal="center" vertical="center"/>
    </xf>
    <xf numFmtId="0" fontId="10" fillId="13" borderId="27" xfId="0" applyFont="1" applyFill="1" applyBorder="1" applyAlignment="1">
      <alignment horizontal="center" vertical="center"/>
    </xf>
    <xf numFmtId="0" fontId="1" fillId="16" borderId="26" xfId="0" applyFont="1" applyFill="1" applyBorder="1" applyAlignment="1">
      <alignment horizontal="center" vertical="center"/>
    </xf>
    <xf numFmtId="0" fontId="1" fillId="16" borderId="27" xfId="0" applyFont="1" applyFill="1" applyBorder="1" applyAlignment="1">
      <alignment horizontal="center" vertical="center"/>
    </xf>
    <xf numFmtId="0" fontId="1" fillId="16" borderId="26" xfId="0" applyFont="1" applyFill="1" applyBorder="1" applyAlignment="1">
      <alignment horizontal="center" vertical="center"/>
    </xf>
    <xf numFmtId="0" fontId="1" fillId="16" borderId="28" xfId="0" applyFont="1" applyFill="1" applyBorder="1" applyAlignment="1">
      <alignment horizontal="center" vertical="center"/>
    </xf>
    <xf numFmtId="0" fontId="1" fillId="16" borderId="22" xfId="0" applyFont="1" applyFill="1" applyBorder="1" applyAlignment="1">
      <alignment horizontal="center" vertical="center"/>
    </xf>
    <xf numFmtId="0" fontId="1" fillId="16" borderId="21" xfId="0" applyFont="1" applyFill="1" applyBorder="1" applyAlignment="1">
      <alignment horizontal="center" vertical="center"/>
    </xf>
    <xf numFmtId="0" fontId="1" fillId="16" borderId="29" xfId="0" applyFont="1" applyFill="1" applyBorder="1" applyAlignment="1">
      <alignment horizontal="center" vertical="center"/>
    </xf>
    <xf numFmtId="0" fontId="4" fillId="0" borderId="0" xfId="0" applyFont="1" applyAlignment="1">
      <alignment vertical="center"/>
    </xf>
    <xf numFmtId="0" fontId="1" fillId="16" borderId="29" xfId="0" applyFont="1" applyFill="1" applyBorder="1" applyAlignment="1">
      <alignment horizontal="center" vertical="center"/>
    </xf>
    <xf numFmtId="0" fontId="1" fillId="16" borderId="28" xfId="0" applyFont="1" applyFill="1" applyBorder="1" applyAlignment="1">
      <alignment horizontal="center" vertical="center"/>
    </xf>
    <xf numFmtId="0" fontId="1" fillId="15" borderId="28" xfId="0" applyFont="1" applyFill="1" applyBorder="1" applyAlignment="1">
      <alignment horizontal="center" vertical="center"/>
    </xf>
    <xf numFmtId="0" fontId="1" fillId="13" borderId="29" xfId="0" applyFont="1" applyFill="1" applyBorder="1" applyAlignment="1">
      <alignment horizontal="center" vertical="center"/>
    </xf>
    <xf numFmtId="0" fontId="1" fillId="13" borderId="22" xfId="0" applyFont="1" applyFill="1" applyBorder="1" applyAlignment="1">
      <alignment horizontal="center" vertical="center"/>
    </xf>
    <xf numFmtId="0" fontId="1" fillId="13" borderId="16" xfId="0" applyFont="1" applyFill="1" applyBorder="1" applyAlignment="1">
      <alignment horizontal="center" vertical="center"/>
    </xf>
    <xf numFmtId="0" fontId="1" fillId="16" borderId="16" xfId="0" applyFont="1" applyFill="1" applyBorder="1" applyAlignment="1">
      <alignment horizontal="center" vertical="center"/>
    </xf>
    <xf numFmtId="0" fontId="7" fillId="0" borderId="45" xfId="0" applyFont="1" applyBorder="1" applyAlignment="1">
      <alignment horizontal="center" vertical="center"/>
    </xf>
    <xf numFmtId="0" fontId="2" fillId="3" borderId="47" xfId="0" applyFont="1" applyFill="1" applyBorder="1" applyAlignment="1">
      <alignment vertical="center"/>
    </xf>
    <xf numFmtId="0" fontId="9" fillId="3" borderId="27" xfId="0" applyFont="1" applyFill="1" applyBorder="1" applyAlignment="1">
      <alignment horizontal="center" vertical="center"/>
    </xf>
    <xf numFmtId="0" fontId="9" fillId="0" borderId="14" xfId="0" applyFont="1" applyBorder="1" applyAlignment="1">
      <alignment horizontal="center" vertical="center"/>
    </xf>
    <xf numFmtId="0" fontId="2" fillId="0" borderId="14" xfId="0" applyFont="1" applyBorder="1" applyAlignment="1">
      <alignment horizontal="center" vertical="center"/>
    </xf>
    <xf numFmtId="0" fontId="9" fillId="0" borderId="14" xfId="0" applyFont="1" applyBorder="1" applyAlignment="1">
      <alignment horizontal="center" vertical="center"/>
    </xf>
    <xf numFmtId="0" fontId="9" fillId="3" borderId="27" xfId="0" applyFont="1" applyFill="1" applyBorder="1" applyAlignment="1">
      <alignment horizontal="center" vertical="center"/>
    </xf>
    <xf numFmtId="2" fontId="9" fillId="0" borderId="48" xfId="0" applyNumberFormat="1" applyFont="1" applyBorder="1" applyAlignment="1">
      <alignment horizontal="center" vertical="center"/>
    </xf>
    <xf numFmtId="0" fontId="2" fillId="15" borderId="47" xfId="0" applyFont="1" applyFill="1" applyBorder="1" applyAlignment="1">
      <alignment vertical="center"/>
    </xf>
    <xf numFmtId="0" fontId="9" fillId="15" borderId="27" xfId="0" applyFont="1" applyFill="1" applyBorder="1" applyAlignment="1">
      <alignment horizontal="center" vertical="center"/>
    </xf>
    <xf numFmtId="0" fontId="2" fillId="15" borderId="27" xfId="0" applyFont="1" applyFill="1" applyBorder="1" applyAlignment="1">
      <alignment horizontal="center" vertical="center"/>
    </xf>
    <xf numFmtId="0" fontId="2" fillId="15" borderId="27" xfId="0" applyFont="1" applyFill="1" applyBorder="1" applyAlignment="1">
      <alignment horizontal="center" vertical="center"/>
    </xf>
    <xf numFmtId="0" fontId="9" fillId="15" borderId="27" xfId="0" applyFont="1" applyFill="1" applyBorder="1" applyAlignment="1">
      <alignment horizontal="center" vertical="center"/>
    </xf>
    <xf numFmtId="2" fontId="9" fillId="15" borderId="49" xfId="0" applyNumberFormat="1" applyFont="1" applyFill="1" applyBorder="1" applyAlignment="1">
      <alignment horizontal="center" vertical="center"/>
    </xf>
    <xf numFmtId="0" fontId="9" fillId="3" borderId="14" xfId="0" applyFont="1" applyFill="1" applyBorder="1" applyAlignment="1">
      <alignment horizontal="center" vertical="center"/>
    </xf>
    <xf numFmtId="0" fontId="2" fillId="3" borderId="14" xfId="0" applyFont="1" applyFill="1" applyBorder="1" applyAlignment="1">
      <alignment horizontal="center" vertical="center"/>
    </xf>
    <xf numFmtId="2" fontId="9" fillId="3" borderId="48" xfId="0" applyNumberFormat="1" applyFont="1" applyFill="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vertical="center"/>
    </xf>
    <xf numFmtId="0" fontId="9" fillId="3" borderId="11" xfId="0" applyFont="1" applyFill="1" applyBorder="1" applyAlignment="1">
      <alignment horizontal="center" vertical="center"/>
    </xf>
    <xf numFmtId="0" fontId="2" fillId="3" borderId="11" xfId="0" applyFont="1" applyFill="1" applyBorder="1" applyAlignment="1">
      <alignment horizontal="center" vertical="center"/>
    </xf>
    <xf numFmtId="0" fontId="9" fillId="3" borderId="11" xfId="0" applyFont="1" applyFill="1" applyBorder="1" applyAlignment="1">
      <alignment horizontal="center" vertical="center"/>
    </xf>
    <xf numFmtId="2" fontId="9" fillId="3" borderId="49"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xf>
    <xf numFmtId="0" fontId="2" fillId="4" borderId="53" xfId="0" applyFont="1" applyFill="1" applyBorder="1" applyAlignment="1">
      <alignment vertical="center"/>
    </xf>
    <xf numFmtId="2" fontId="9" fillId="15" borderId="48" xfId="0" applyNumberFormat="1" applyFont="1" applyFill="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center" vertical="center"/>
    </xf>
    <xf numFmtId="0" fontId="2" fillId="0" borderId="27" xfId="0" applyFont="1" applyBorder="1" applyAlignment="1">
      <alignment horizontal="center" vertical="center"/>
    </xf>
    <xf numFmtId="0" fontId="9" fillId="3" borderId="14" xfId="0" applyFont="1" applyFill="1" applyBorder="1" applyAlignment="1">
      <alignment horizontal="center" vertical="center"/>
    </xf>
    <xf numFmtId="0" fontId="2" fillId="4" borderId="54" xfId="0" applyFont="1" applyFill="1" applyBorder="1" applyAlignment="1">
      <alignment horizontal="left" vertical="center"/>
    </xf>
    <xf numFmtId="0" fontId="2" fillId="3" borderId="27" xfId="0" applyFont="1" applyFill="1" applyBorder="1" applyAlignment="1">
      <alignment horizontal="center" vertical="center"/>
    </xf>
    <xf numFmtId="2" fontId="9" fillId="0" borderId="49" xfId="0" applyNumberFormat="1" applyFont="1" applyBorder="1" applyAlignment="1">
      <alignment horizontal="center" vertical="center"/>
    </xf>
    <xf numFmtId="0" fontId="1" fillId="0" borderId="45" xfId="0" applyFont="1" applyBorder="1" applyAlignment="1">
      <alignment horizontal="center"/>
    </xf>
    <xf numFmtId="0" fontId="2" fillId="0" borderId="58" xfId="0" applyFont="1" applyBorder="1" applyAlignment="1"/>
    <xf numFmtId="0" fontId="2" fillId="0" borderId="59" xfId="0" applyFont="1" applyBorder="1" applyAlignment="1"/>
    <xf numFmtId="0" fontId="2" fillId="0" borderId="59" xfId="0" applyFont="1" applyBorder="1" applyAlignment="1">
      <alignment horizontal="center"/>
    </xf>
    <xf numFmtId="0" fontId="2" fillId="0" borderId="59" xfId="0" applyFont="1" applyBorder="1" applyAlignment="1">
      <alignment horizontal="center"/>
    </xf>
    <xf numFmtId="0" fontId="2" fillId="3" borderId="1" xfId="0" applyFont="1" applyFill="1" applyBorder="1" applyAlignment="1">
      <alignment horizontal="center"/>
    </xf>
    <xf numFmtId="0" fontId="2" fillId="3" borderId="59" xfId="0" applyFont="1" applyFill="1" applyBorder="1" applyAlignment="1">
      <alignment horizontal="center"/>
    </xf>
    <xf numFmtId="2" fontId="2" fillId="0" borderId="60" xfId="0" applyNumberFormat="1" applyFont="1" applyBorder="1" applyAlignment="1">
      <alignment horizontal="center"/>
    </xf>
    <xf numFmtId="0" fontId="2" fillId="0" borderId="2" xfId="0" applyFont="1" applyBorder="1" applyAlignment="1"/>
    <xf numFmtId="0" fontId="2" fillId="0" borderId="2" xfId="0" applyFont="1" applyBorder="1" applyAlignment="1">
      <alignment horizontal="center"/>
    </xf>
    <xf numFmtId="0" fontId="2" fillId="0" borderId="2" xfId="0" applyFont="1" applyBorder="1" applyAlignment="1">
      <alignment horizontal="center"/>
    </xf>
    <xf numFmtId="0" fontId="2" fillId="3" borderId="2" xfId="0" applyFont="1" applyFill="1" applyBorder="1" applyAlignment="1">
      <alignment horizontal="center"/>
    </xf>
    <xf numFmtId="0" fontId="2" fillId="3" borderId="58" xfId="0" applyFont="1" applyFill="1" applyBorder="1" applyAlignment="1"/>
    <xf numFmtId="0" fontId="2" fillId="3" borderId="2" xfId="0" applyFont="1" applyFill="1" applyBorder="1" applyAlignment="1"/>
    <xf numFmtId="0" fontId="2" fillId="3" borderId="2" xfId="0" applyFont="1" applyFill="1" applyBorder="1" applyAlignment="1">
      <alignment horizontal="center"/>
    </xf>
    <xf numFmtId="0" fontId="2" fillId="4" borderId="2" xfId="0" applyFont="1" applyFill="1" applyBorder="1" applyAlignment="1"/>
    <xf numFmtId="0" fontId="2" fillId="4" borderId="2" xfId="0" applyFont="1" applyFill="1" applyBorder="1" applyAlignment="1">
      <alignment horizontal="center"/>
    </xf>
    <xf numFmtId="0" fontId="2" fillId="4" borderId="2" xfId="0" applyFont="1" applyFill="1" applyBorder="1" applyAlignment="1">
      <alignment horizontal="center"/>
    </xf>
    <xf numFmtId="0" fontId="2" fillId="0" borderId="1" xfId="0" applyFont="1" applyBorder="1" applyAlignment="1"/>
    <xf numFmtId="0" fontId="2" fillId="0" borderId="1" xfId="0" applyFont="1" applyBorder="1" applyAlignment="1">
      <alignment horizontal="center"/>
    </xf>
    <xf numFmtId="0" fontId="2" fillId="0" borderId="1" xfId="0" applyFont="1" applyBorder="1" applyAlignment="1">
      <alignment horizontal="center"/>
    </xf>
    <xf numFmtId="0" fontId="2" fillId="3" borderId="1" xfId="0" applyFont="1" applyFill="1" applyBorder="1" applyAlignment="1">
      <alignment horizontal="center"/>
    </xf>
    <xf numFmtId="0" fontId="2" fillId="0" borderId="53" xfId="0" applyFont="1" applyBorder="1" applyAlignment="1"/>
    <xf numFmtId="2" fontId="2" fillId="0" borderId="61" xfId="0" applyNumberFormat="1" applyFont="1" applyBorder="1" applyAlignment="1">
      <alignment horizontal="center"/>
    </xf>
    <xf numFmtId="0" fontId="2" fillId="3" borderId="53" xfId="0" applyFont="1" applyFill="1" applyBorder="1" applyAlignment="1"/>
    <xf numFmtId="0" fontId="2" fillId="3" borderId="1" xfId="0" applyFont="1" applyFill="1" applyBorder="1" applyAlignment="1"/>
    <xf numFmtId="0" fontId="2" fillId="4" borderId="1" xfId="0" applyFont="1" applyFill="1" applyBorder="1" applyAlignment="1"/>
    <xf numFmtId="0" fontId="2" fillId="4" borderId="1" xfId="0" applyFont="1" applyFill="1" applyBorder="1" applyAlignment="1">
      <alignment horizontal="center"/>
    </xf>
    <xf numFmtId="0" fontId="2" fillId="4" borderId="1" xfId="0" applyFont="1" applyFill="1" applyBorder="1" applyAlignment="1">
      <alignment horizontal="center"/>
    </xf>
    <xf numFmtId="0" fontId="2" fillId="0" borderId="14" xfId="0" applyFont="1" applyBorder="1" applyAlignment="1"/>
    <xf numFmtId="0" fontId="2" fillId="0" borderId="14" xfId="0" applyFont="1" applyBorder="1" applyAlignment="1">
      <alignment horizontal="center"/>
    </xf>
    <xf numFmtId="0" fontId="2" fillId="0" borderId="14" xfId="0" applyFont="1" applyBorder="1" applyAlignment="1">
      <alignment horizontal="center"/>
    </xf>
    <xf numFmtId="0" fontId="2" fillId="0" borderId="47" xfId="0" applyFont="1" applyBorder="1" applyAlignment="1"/>
    <xf numFmtId="0" fontId="2" fillId="3" borderId="47" xfId="0" applyFont="1" applyFill="1" applyBorder="1" applyAlignment="1"/>
    <xf numFmtId="0" fontId="2" fillId="3" borderId="27" xfId="0" applyFont="1" applyFill="1" applyBorder="1" applyAlignment="1"/>
    <xf numFmtId="0" fontId="2" fillId="3" borderId="27" xfId="0" applyFont="1" applyFill="1" applyBorder="1" applyAlignment="1">
      <alignment horizontal="center"/>
    </xf>
    <xf numFmtId="0" fontId="2" fillId="3" borderId="27" xfId="0" applyFont="1" applyFill="1" applyBorder="1" applyAlignment="1">
      <alignment horizontal="center"/>
    </xf>
    <xf numFmtId="0" fontId="2" fillId="0" borderId="27" xfId="0" applyFont="1" applyBorder="1" applyAlignment="1"/>
    <xf numFmtId="0" fontId="2" fillId="0" borderId="27" xfId="0" applyFont="1" applyBorder="1" applyAlignment="1">
      <alignment horizontal="center"/>
    </xf>
    <xf numFmtId="0" fontId="2" fillId="0" borderId="27" xfId="0" applyFont="1" applyBorder="1" applyAlignment="1">
      <alignment horizontal="center"/>
    </xf>
    <xf numFmtId="0" fontId="2" fillId="3" borderId="14" xfId="0" applyFont="1" applyFill="1" applyBorder="1" applyAlignment="1"/>
    <xf numFmtId="0" fontId="2" fillId="3" borderId="14" xfId="0" applyFont="1" applyFill="1" applyBorder="1" applyAlignment="1">
      <alignment horizontal="center"/>
    </xf>
    <xf numFmtId="0" fontId="2" fillId="3" borderId="14" xfId="0" applyFont="1" applyFill="1" applyBorder="1" applyAlignment="1">
      <alignment horizontal="center"/>
    </xf>
    <xf numFmtId="2" fontId="2" fillId="0" borderId="49" xfId="0" applyNumberFormat="1" applyFont="1" applyBorder="1" applyAlignment="1">
      <alignment horizontal="center"/>
    </xf>
    <xf numFmtId="0" fontId="2" fillId="4" borderId="14" xfId="0" applyFont="1" applyFill="1" applyBorder="1" applyAlignment="1"/>
    <xf numFmtId="0" fontId="2" fillId="4" borderId="14" xfId="0" applyFont="1" applyFill="1" applyBorder="1" applyAlignment="1">
      <alignment horizontal="center"/>
    </xf>
    <xf numFmtId="0" fontId="2" fillId="4" borderId="14" xfId="0" applyFont="1" applyFill="1" applyBorder="1" applyAlignment="1">
      <alignment horizontal="center"/>
    </xf>
    <xf numFmtId="0" fontId="2" fillId="15" borderId="27" xfId="0" applyFont="1" applyFill="1" applyBorder="1" applyAlignment="1"/>
    <xf numFmtId="0" fontId="2" fillId="15" borderId="27" xfId="0" applyFont="1" applyFill="1" applyBorder="1" applyAlignment="1">
      <alignment horizontal="center"/>
    </xf>
    <xf numFmtId="0" fontId="2" fillId="15" borderId="27" xfId="0" applyFont="1" applyFill="1" applyBorder="1" applyAlignment="1">
      <alignment horizontal="center"/>
    </xf>
    <xf numFmtId="0" fontId="11" fillId="3" borderId="16" xfId="0" applyFont="1" applyFill="1" applyBorder="1" applyAlignment="1">
      <alignment horizontal="center" vertical="center"/>
    </xf>
    <xf numFmtId="0" fontId="1" fillId="3" borderId="59" xfId="0" applyFont="1" applyFill="1" applyBorder="1" applyAlignment="1">
      <alignment horizontal="center" vertical="center"/>
    </xf>
    <xf numFmtId="0" fontId="1" fillId="3" borderId="59" xfId="0" applyFont="1" applyFill="1" applyBorder="1" applyAlignment="1">
      <alignment horizontal="center" vertical="center"/>
    </xf>
    <xf numFmtId="0" fontId="1" fillId="15" borderId="59" xfId="0" applyFont="1" applyFill="1" applyBorder="1" applyAlignment="1">
      <alignment horizontal="center" vertical="center"/>
    </xf>
    <xf numFmtId="0" fontId="2" fillId="3" borderId="28" xfId="0" applyFont="1" applyFill="1" applyBorder="1" applyAlignment="1">
      <alignment vertical="center"/>
    </xf>
    <xf numFmtId="0" fontId="1" fillId="3" borderId="28" xfId="0" applyFont="1" applyFill="1" applyBorder="1" applyAlignment="1">
      <alignment horizontal="center" vertical="center"/>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3" borderId="16" xfId="0" applyFont="1" applyFill="1" applyBorder="1" applyAlignment="1">
      <alignment horizontal="center" vertical="center"/>
    </xf>
    <xf numFmtId="0" fontId="1" fillId="0" borderId="2" xfId="0" applyFont="1" applyBorder="1" applyAlignment="1">
      <alignment horizontal="center" vertical="center"/>
    </xf>
    <xf numFmtId="0" fontId="1" fillId="3" borderId="27" xfId="0" applyFont="1" applyFill="1" applyBorder="1" applyAlignment="1">
      <alignment horizontal="center" vertical="center"/>
    </xf>
    <xf numFmtId="0" fontId="2" fillId="3" borderId="16"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3" borderId="27" xfId="0" applyFont="1" applyFill="1" applyBorder="1" applyAlignment="1">
      <alignment vertical="center"/>
    </xf>
    <xf numFmtId="0" fontId="1" fillId="15" borderId="27" xfId="0" applyFont="1" applyFill="1" applyBorder="1" applyAlignment="1">
      <alignment horizontal="center"/>
    </xf>
    <xf numFmtId="0" fontId="1" fillId="15" borderId="27" xfId="0" applyFont="1" applyFill="1" applyBorder="1" applyAlignment="1">
      <alignment horizontal="center"/>
    </xf>
    <xf numFmtId="2" fontId="1" fillId="15" borderId="27" xfId="0" applyNumberFormat="1" applyFont="1" applyFill="1" applyBorder="1" applyAlignment="1">
      <alignment horizontal="center"/>
    </xf>
    <xf numFmtId="2" fontId="1" fillId="15" borderId="27" xfId="0" applyNumberFormat="1" applyFont="1" applyFill="1" applyBorder="1" applyAlignment="1">
      <alignment horizontal="center"/>
    </xf>
    <xf numFmtId="0" fontId="1" fillId="17" borderId="27" xfId="0" applyFont="1" applyFill="1" applyBorder="1" applyAlignment="1">
      <alignment horizontal="center"/>
    </xf>
    <xf numFmtId="0" fontId="2" fillId="3" borderId="27" xfId="0" applyFont="1" applyFill="1" applyBorder="1" applyAlignment="1">
      <alignment vertical="center"/>
    </xf>
    <xf numFmtId="0" fontId="1" fillId="0" borderId="2" xfId="0" applyFont="1" applyBorder="1" applyAlignment="1">
      <alignment horizontal="center" vertical="center" wrapText="1"/>
    </xf>
    <xf numFmtId="0" fontId="2" fillId="4" borderId="1" xfId="0" applyFont="1" applyFill="1" applyBorder="1" applyAlignment="1">
      <alignment vertical="center"/>
    </xf>
    <xf numFmtId="0" fontId="2" fillId="4" borderId="49" xfId="0" applyFont="1" applyFill="1" applyBorder="1" applyAlignment="1">
      <alignment horizontal="left" vertical="center"/>
    </xf>
    <xf numFmtId="0" fontId="1" fillId="7" borderId="15" xfId="0" applyFont="1" applyFill="1" applyBorder="1" applyAlignment="1">
      <alignment horizontal="center" vertical="center"/>
    </xf>
    <xf numFmtId="0" fontId="3" fillId="0" borderId="3" xfId="0" applyFont="1" applyBorder="1"/>
    <xf numFmtId="0" fontId="3" fillId="0" borderId="2" xfId="0" applyFont="1" applyBorder="1"/>
    <xf numFmtId="0" fontId="4" fillId="0" borderId="7" xfId="0" applyFont="1" applyBorder="1" applyAlignment="1">
      <alignment vertical="center"/>
    </xf>
    <xf numFmtId="0" fontId="3" fillId="0" borderId="8" xfId="0" applyFont="1" applyBorder="1"/>
    <xf numFmtId="0" fontId="3" fillId="0" borderId="9" xfId="0" applyFont="1" applyBorder="1"/>
    <xf numFmtId="0" fontId="3" fillId="0" borderId="10" xfId="0" applyFont="1" applyBorder="1"/>
    <xf numFmtId="0" fontId="0" fillId="0" borderId="0" xfId="0" applyFont="1" applyAlignment="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5" fillId="8" borderId="4" xfId="0" applyFont="1" applyFill="1" applyBorder="1" applyAlignment="1">
      <alignment horizontal="center" vertical="center" wrapText="1"/>
    </xf>
    <xf numFmtId="0" fontId="3" fillId="0" borderId="6" xfId="0" applyFont="1" applyBorder="1"/>
    <xf numFmtId="0" fontId="4" fillId="0" borderId="7" xfId="0" applyFont="1" applyBorder="1" applyAlignment="1">
      <alignment vertical="center" wrapText="1"/>
    </xf>
    <xf numFmtId="0" fontId="1" fillId="7" borderId="4" xfId="0" applyFont="1" applyFill="1" applyBorder="1" applyAlignment="1">
      <alignment horizontal="center" vertical="center"/>
    </xf>
    <xf numFmtId="0" fontId="3" fillId="0" borderId="5" xfId="0" applyFont="1" applyBorder="1"/>
    <xf numFmtId="0" fontId="5" fillId="7" borderId="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4" xfId="0" applyFont="1" applyFill="1" applyBorder="1" applyAlignment="1">
      <alignment horizontal="center" vertical="center"/>
    </xf>
    <xf numFmtId="0" fontId="5" fillId="5" borderId="4" xfId="0" applyFont="1" applyFill="1" applyBorder="1" applyAlignment="1">
      <alignment horizontal="center" vertical="center"/>
    </xf>
    <xf numFmtId="0" fontId="2" fillId="0" borderId="4" xfId="0" applyFont="1" applyBorder="1"/>
    <xf numFmtId="0" fontId="4" fillId="8" borderId="15" xfId="0" applyFont="1" applyFill="1" applyBorder="1" applyAlignment="1">
      <alignment horizontal="center" vertical="center" wrapText="1"/>
    </xf>
    <xf numFmtId="0" fontId="2" fillId="3" borderId="4" xfId="0" applyFont="1" applyFill="1" applyBorder="1" applyAlignment="1">
      <alignment vertical="center"/>
    </xf>
    <xf numFmtId="0" fontId="2" fillId="3" borderId="4" xfId="0" applyFont="1" applyFill="1" applyBorder="1" applyAlignment="1">
      <alignment horizontal="left" vertical="center"/>
    </xf>
    <xf numFmtId="0" fontId="1" fillId="2" borderId="4" xfId="0" applyFont="1" applyFill="1" applyBorder="1" applyAlignment="1">
      <alignment horizontal="center" vertical="center"/>
    </xf>
    <xf numFmtId="0" fontId="1" fillId="0" borderId="4" xfId="0" applyFont="1" applyBorder="1" applyAlignment="1">
      <alignment horizontal="center" vertical="center"/>
    </xf>
    <xf numFmtId="0" fontId="1" fillId="2" borderId="4" xfId="0" applyFont="1" applyFill="1" applyBorder="1" applyAlignment="1">
      <alignment vertical="center" wrapText="1"/>
    </xf>
    <xf numFmtId="0" fontId="2" fillId="0" borderId="7" xfId="0" applyFont="1" applyBorder="1" applyAlignment="1">
      <alignment vertical="center"/>
    </xf>
    <xf numFmtId="0" fontId="2" fillId="4" borderId="4" xfId="0" applyFont="1" applyFill="1" applyBorder="1" applyAlignment="1">
      <alignment horizontal="center" vertical="center"/>
    </xf>
    <xf numFmtId="0" fontId="2" fillId="4" borderId="4" xfId="0" applyFont="1" applyFill="1" applyBorder="1" applyAlignment="1">
      <alignment horizontal="left" vertical="center"/>
    </xf>
    <xf numFmtId="0" fontId="6" fillId="0" borderId="4" xfId="0" applyFont="1" applyBorder="1" applyAlignment="1">
      <alignment horizontal="center" vertical="center"/>
    </xf>
    <xf numFmtId="0" fontId="4" fillId="0" borderId="4" xfId="0" applyFont="1" applyBorder="1" applyAlignment="1">
      <alignment horizontal="center" vertical="center"/>
    </xf>
    <xf numFmtId="18" fontId="4" fillId="0" borderId="4" xfId="0" applyNumberFormat="1" applyFont="1" applyBorder="1" applyAlignment="1">
      <alignment horizontal="center" vertical="center"/>
    </xf>
    <xf numFmtId="0" fontId="4" fillId="0" borderId="4" xfId="0" applyFont="1" applyBorder="1" applyAlignment="1">
      <alignment horizontal="left" vertical="center"/>
    </xf>
    <xf numFmtId="0" fontId="1" fillId="9" borderId="4" xfId="0" applyFont="1" applyFill="1" applyBorder="1" applyAlignment="1">
      <alignment horizontal="center" vertical="center"/>
    </xf>
    <xf numFmtId="18" fontId="1" fillId="0" borderId="4" xfId="0" applyNumberFormat="1" applyFont="1" applyBorder="1" applyAlignment="1">
      <alignment horizontal="center" vertical="center"/>
    </xf>
    <xf numFmtId="0" fontId="1" fillId="0" borderId="15" xfId="0" applyFont="1" applyBorder="1" applyAlignment="1">
      <alignment horizontal="center" vertical="center" textRotation="90"/>
    </xf>
    <xf numFmtId="0" fontId="2" fillId="0" borderId="15" xfId="0" applyFont="1" applyBorder="1" applyAlignment="1">
      <alignment horizontal="center" vertical="center"/>
    </xf>
    <xf numFmtId="0" fontId="1" fillId="14" borderId="15" xfId="0" applyFont="1" applyFill="1" applyBorder="1" applyAlignment="1">
      <alignment horizontal="center" vertical="center"/>
    </xf>
    <xf numFmtId="0" fontId="1" fillId="0" borderId="15" xfId="0" applyFont="1" applyBorder="1" applyAlignment="1">
      <alignment horizontal="center" vertical="center"/>
    </xf>
    <xf numFmtId="0" fontId="1" fillId="4" borderId="7" xfId="0" applyFont="1" applyFill="1" applyBorder="1" applyAlignment="1">
      <alignment horizontal="center" vertical="center" textRotation="90" wrapText="1"/>
    </xf>
    <xf numFmtId="0" fontId="1" fillId="4" borderId="24" xfId="0" applyFont="1" applyFill="1" applyBorder="1" applyAlignment="1">
      <alignment horizontal="center" vertical="center"/>
    </xf>
    <xf numFmtId="0" fontId="3" fillId="0" borderId="25" xfId="0" applyFont="1" applyBorder="1"/>
    <xf numFmtId="0" fontId="8" fillId="11" borderId="7" xfId="0" applyFont="1" applyFill="1" applyBorder="1" applyAlignment="1">
      <alignment horizontal="center" vertical="center" wrapText="1"/>
    </xf>
    <xf numFmtId="0" fontId="1" fillId="6" borderId="7" xfId="0" applyFont="1" applyFill="1" applyBorder="1" applyAlignment="1">
      <alignment horizontal="center" vertical="center" textRotation="90" wrapText="1"/>
    </xf>
    <xf numFmtId="0" fontId="1" fillId="7" borderId="7" xfId="0" applyFont="1" applyFill="1" applyBorder="1" applyAlignment="1">
      <alignment horizontal="center" vertical="center" textRotation="90" wrapText="1"/>
    </xf>
    <xf numFmtId="0" fontId="3" fillId="0" borderId="17" xfId="0" applyFont="1" applyBorder="1"/>
    <xf numFmtId="0" fontId="3" fillId="0" borderId="18" xfId="0" applyFont="1" applyBorder="1"/>
    <xf numFmtId="0" fontId="3" fillId="0" borderId="19" xfId="0" applyFont="1" applyBorder="1"/>
    <xf numFmtId="0" fontId="1" fillId="10" borderId="7" xfId="0" applyFont="1" applyFill="1" applyBorder="1" applyAlignment="1">
      <alignment horizontal="center" vertical="center" textRotation="90" wrapText="1"/>
    </xf>
    <xf numFmtId="0" fontId="1" fillId="9" borderId="7" xfId="0" applyFont="1" applyFill="1" applyBorder="1" applyAlignment="1">
      <alignment horizontal="center" vertical="center" textRotation="90" wrapText="1"/>
    </xf>
    <xf numFmtId="0" fontId="1" fillId="12" borderId="7" xfId="0" applyFont="1" applyFill="1" applyBorder="1" applyAlignment="1">
      <alignment horizontal="center" vertical="center" textRotation="90" wrapText="1"/>
    </xf>
    <xf numFmtId="0" fontId="1" fillId="6" borderId="7" xfId="0" applyFont="1" applyFill="1" applyBorder="1" applyAlignment="1">
      <alignment horizontal="left" vertical="center"/>
    </xf>
    <xf numFmtId="0" fontId="6" fillId="0" borderId="4" xfId="0" applyFont="1" applyBorder="1" applyAlignment="1">
      <alignment vertical="center"/>
    </xf>
    <xf numFmtId="0" fontId="1" fillId="4" borderId="7" xfId="0" applyFont="1" applyFill="1" applyBorder="1" applyAlignment="1">
      <alignment horizontal="center" vertical="center"/>
    </xf>
    <xf numFmtId="0" fontId="1" fillId="10" borderId="7" xfId="0" applyFont="1" applyFill="1" applyBorder="1" applyAlignment="1">
      <alignment horizontal="center" textRotation="90" wrapText="1"/>
    </xf>
    <xf numFmtId="0" fontId="1" fillId="9" borderId="7" xfId="0" applyFont="1" applyFill="1" applyBorder="1" applyAlignment="1">
      <alignment horizontal="center" textRotation="90" wrapText="1"/>
    </xf>
    <xf numFmtId="0" fontId="1" fillId="12" borderId="7" xfId="0" applyFont="1" applyFill="1" applyBorder="1" applyAlignment="1">
      <alignment horizontal="center" textRotation="90" wrapText="1"/>
    </xf>
    <xf numFmtId="0" fontId="9" fillId="0" borderId="0" xfId="0" applyFont="1" applyAlignment="1">
      <alignment horizontal="center" vertical="center"/>
    </xf>
    <xf numFmtId="0" fontId="1" fillId="7" borderId="7" xfId="0" applyFont="1" applyFill="1" applyBorder="1" applyAlignment="1">
      <alignment horizontal="left" vertical="center"/>
    </xf>
    <xf numFmtId="0" fontId="1" fillId="10" borderId="7" xfId="0" applyFont="1" applyFill="1" applyBorder="1" applyAlignment="1">
      <alignment horizontal="left" vertical="center"/>
    </xf>
    <xf numFmtId="0" fontId="1" fillId="9" borderId="7" xfId="0" applyFont="1" applyFill="1" applyBorder="1" applyAlignment="1">
      <alignment horizontal="left" vertical="center"/>
    </xf>
    <xf numFmtId="0" fontId="1" fillId="12" borderId="7" xfId="0" applyFont="1" applyFill="1" applyBorder="1" applyAlignment="1">
      <alignment horizontal="left" vertical="center"/>
    </xf>
    <xf numFmtId="0" fontId="1" fillId="6" borderId="7" xfId="0" applyFont="1" applyFill="1" applyBorder="1" applyAlignment="1">
      <alignment horizontal="center" textRotation="90" wrapText="1"/>
    </xf>
    <xf numFmtId="0" fontId="1" fillId="7" borderId="7" xfId="0" applyFont="1" applyFill="1" applyBorder="1" applyAlignment="1">
      <alignment horizontal="center" textRotation="90" wrapText="1"/>
    </xf>
    <xf numFmtId="0" fontId="1" fillId="0" borderId="9" xfId="0" applyFont="1" applyBorder="1" applyAlignment="1">
      <alignment horizontal="center" vertical="center" textRotation="90"/>
    </xf>
    <xf numFmtId="0" fontId="1" fillId="7" borderId="7" xfId="0" applyFont="1" applyFill="1" applyBorder="1" applyAlignment="1">
      <alignment horizontal="center" vertical="center"/>
    </xf>
    <xf numFmtId="0" fontId="1" fillId="10" borderId="7" xfId="0" applyFont="1" applyFill="1" applyBorder="1" applyAlignment="1">
      <alignment horizontal="center" vertical="center"/>
    </xf>
    <xf numFmtId="0" fontId="1" fillId="9" borderId="7" xfId="0" applyFont="1" applyFill="1" applyBorder="1" applyAlignment="1">
      <alignment horizontal="center" vertical="center"/>
    </xf>
    <xf numFmtId="0" fontId="9" fillId="0" borderId="0" xfId="0" applyFont="1" applyAlignment="1">
      <alignment horizontal="center" vertical="center" wrapText="1"/>
    </xf>
    <xf numFmtId="0" fontId="1" fillId="6" borderId="7" xfId="0" applyFont="1" applyFill="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center"/>
    </xf>
    <xf numFmtId="0" fontId="1" fillId="11" borderId="7" xfId="0" applyFont="1" applyFill="1" applyBorder="1" applyAlignment="1">
      <alignment horizontal="center" vertical="center" wrapText="1"/>
    </xf>
    <xf numFmtId="0" fontId="3" fillId="0" borderId="30" xfId="0" applyFont="1" applyBorder="1"/>
    <xf numFmtId="0" fontId="3" fillId="0" borderId="31" xfId="0" applyFont="1" applyBorder="1"/>
    <xf numFmtId="0" fontId="3" fillId="0" borderId="32" xfId="0" applyFont="1" applyBorder="1"/>
    <xf numFmtId="0" fontId="3" fillId="0" borderId="33" xfId="0" applyFont="1" applyBorder="1"/>
    <xf numFmtId="0" fontId="1" fillId="14" borderId="7" xfId="0" applyFont="1" applyFill="1" applyBorder="1" applyAlignment="1">
      <alignment horizontal="center" vertical="center" textRotation="90" wrapText="1"/>
    </xf>
    <xf numFmtId="0" fontId="5" fillId="0" borderId="15" xfId="0" applyFont="1" applyBorder="1" applyAlignment="1">
      <alignment horizontal="center" vertical="center"/>
    </xf>
    <xf numFmtId="0" fontId="2" fillId="0" borderId="0" xfId="0" applyFont="1" applyAlignment="1">
      <alignment horizontal="center" vertical="center" wrapText="1"/>
    </xf>
    <xf numFmtId="0" fontId="7" fillId="0" borderId="40" xfId="0" applyFont="1" applyBorder="1" applyAlignment="1">
      <alignment horizontal="center" vertical="center"/>
    </xf>
    <xf numFmtId="0" fontId="3" fillId="0" borderId="44" xfId="0" applyFont="1" applyBorder="1"/>
    <xf numFmtId="0" fontId="6" fillId="0" borderId="34" xfId="0" applyFont="1" applyBorder="1" applyAlignment="1">
      <alignment horizontal="center" vertical="center"/>
    </xf>
    <xf numFmtId="0" fontId="3" fillId="0" borderId="35" xfId="0" applyFont="1" applyBorder="1"/>
    <xf numFmtId="0" fontId="3" fillId="0" borderId="36" xfId="0" applyFont="1" applyBorder="1"/>
    <xf numFmtId="0" fontId="7" fillId="6"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7" fillId="0" borderId="35" xfId="0" applyFont="1" applyBorder="1" applyAlignment="1">
      <alignment horizontal="center" vertical="center"/>
    </xf>
    <xf numFmtId="0" fontId="3" fillId="0" borderId="41" xfId="0" applyFont="1" applyBorder="1"/>
    <xf numFmtId="0" fontId="7" fillId="0" borderId="42" xfId="0" applyFont="1" applyBorder="1" applyAlignment="1">
      <alignment horizontal="center" vertical="center"/>
    </xf>
    <xf numFmtId="0" fontId="3" fillId="0" borderId="45" xfId="0" applyFont="1" applyBorder="1"/>
    <xf numFmtId="0" fontId="7" fillId="0" borderId="43" xfId="0" applyFont="1" applyBorder="1" applyAlignment="1">
      <alignment horizontal="center" vertical="center"/>
    </xf>
    <xf numFmtId="0" fontId="3" fillId="0" borderId="46" xfId="0" applyFont="1" applyBorder="1"/>
    <xf numFmtId="0" fontId="7" fillId="6" borderId="50" xfId="0" applyFont="1" applyFill="1" applyBorder="1" applyAlignment="1">
      <alignment horizontal="center" vertical="center" wrapText="1"/>
    </xf>
    <xf numFmtId="0" fontId="3" fillId="0" borderId="51" xfId="0" applyFont="1" applyBorder="1"/>
    <xf numFmtId="0" fontId="3" fillId="0" borderId="52" xfId="0" applyFont="1" applyBorder="1"/>
    <xf numFmtId="0" fontId="2" fillId="4" borderId="55" xfId="0" applyFont="1" applyFill="1" applyBorder="1" applyAlignment="1">
      <alignment horizontal="center" vertical="center"/>
    </xf>
    <xf numFmtId="0" fontId="3" fillId="0" borderId="56" xfId="0" applyFont="1" applyBorder="1"/>
    <xf numFmtId="0" fontId="3" fillId="0" borderId="57" xfId="0" applyFont="1" applyBorder="1"/>
    <xf numFmtId="0" fontId="1" fillId="6" borderId="37" xfId="0" applyFont="1" applyFill="1" applyBorder="1" applyAlignment="1">
      <alignment horizontal="center" vertical="center" wrapText="1"/>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35" xfId="0" applyFont="1" applyBorder="1" applyAlignment="1">
      <alignment horizontal="center"/>
    </xf>
    <xf numFmtId="0" fontId="1" fillId="6" borderId="62" xfId="0" applyFont="1" applyFill="1" applyBorder="1" applyAlignment="1">
      <alignment horizontal="center" vertical="center" wrapText="1"/>
    </xf>
    <xf numFmtId="0" fontId="3" fillId="0" borderId="63" xfId="0" applyFont="1" applyBorder="1"/>
    <xf numFmtId="0" fontId="1" fillId="0" borderId="64"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xf>
    <xf numFmtId="0" fontId="2" fillId="3" borderId="55" xfId="0" applyFont="1" applyFill="1" applyBorder="1" applyAlignment="1">
      <alignment horizontal="center" vertical="center"/>
    </xf>
    <xf numFmtId="0" fontId="11" fillId="3" borderId="4" xfId="0" applyFont="1" applyFill="1" applyBorder="1" applyAlignment="1">
      <alignment horizontal="center" vertical="center"/>
    </xf>
    <xf numFmtId="0" fontId="1" fillId="6" borderId="65" xfId="0" applyFont="1" applyFill="1" applyBorder="1" applyAlignment="1">
      <alignment horizontal="center"/>
    </xf>
    <xf numFmtId="0" fontId="3" fillId="0" borderId="66" xfId="0" applyFont="1" applyBorder="1"/>
    <xf numFmtId="0" fontId="3" fillId="0" borderId="6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3.png"/><Relationship Id="rId7" Type="http://schemas.openxmlformats.org/officeDocument/2006/relationships/image" Target="../media/image10.jpg"/><Relationship Id="rId12" Type="http://schemas.openxmlformats.org/officeDocument/2006/relationships/image" Target="../media/image15.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4.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17.png"/><Relationship Id="rId1" Type="http://schemas.openxmlformats.org/officeDocument/2006/relationships/image" Target="../media/image18.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17.png"/><Relationship Id="rId1" Type="http://schemas.openxmlformats.org/officeDocument/2006/relationships/image" Target="../media/image18.jpg"/></Relationships>
</file>

<file path=xl/drawings/_rels/drawing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0</xdr:col>
      <xdr:colOff>3276600</xdr:colOff>
      <xdr:row>1</xdr:row>
      <xdr:rowOff>104775</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1</xdr:row>
      <xdr:rowOff>104775</xdr:rowOff>
    </xdr:from>
    <xdr:ext cx="276225" cy="428625"/>
    <xdr:sp macro="" textlink="">
      <xdr:nvSpPr>
        <xdr:cNvPr id="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1</xdr:row>
      <xdr:rowOff>152400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104775</xdr:rowOff>
    </xdr:from>
    <xdr:ext cx="276225" cy="428625"/>
    <xdr:sp macro="" textlink="">
      <xdr:nvSpPr>
        <xdr:cNvPr id="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247650</xdr:colOff>
      <xdr:row>1</xdr:row>
      <xdr:rowOff>152400</xdr:rowOff>
    </xdr:from>
    <xdr:ext cx="276225" cy="495300"/>
    <xdr:sp macro="" textlink="">
      <xdr:nvSpPr>
        <xdr:cNvPr id="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0</xdr:row>
      <xdr:rowOff>123825</xdr:rowOff>
    </xdr:from>
    <xdr:ext cx="257175" cy="409575"/>
    <xdr:sp macro="" textlink="">
      <xdr:nvSpPr>
        <xdr:cNvPr id="7"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3295650</xdr:colOff>
      <xdr:row>0</xdr:row>
      <xdr:rowOff>123825</xdr:rowOff>
    </xdr:from>
    <xdr:ext cx="257175" cy="409575"/>
    <xdr:sp macro="" textlink="">
      <xdr:nvSpPr>
        <xdr:cNvPr id="8"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0</xdr:row>
      <xdr:rowOff>171450</xdr:rowOff>
    </xdr:from>
    <xdr:ext cx="257175" cy="476250"/>
    <xdr:sp macro="" textlink="">
      <xdr:nvSpPr>
        <xdr:cNvPr id="9"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0</xdr:row>
      <xdr:rowOff>123825</xdr:rowOff>
    </xdr:from>
    <xdr:ext cx="257175" cy="409575"/>
    <xdr:sp macro="" textlink="">
      <xdr:nvSpPr>
        <xdr:cNvPr id="10"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266700</xdr:colOff>
      <xdr:row>0</xdr:row>
      <xdr:rowOff>171450</xdr:rowOff>
    </xdr:from>
    <xdr:ext cx="257175" cy="476250"/>
    <xdr:sp macro="" textlink="">
      <xdr:nvSpPr>
        <xdr:cNvPr id="11"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104775</xdr:rowOff>
    </xdr:from>
    <xdr:ext cx="276225" cy="428625"/>
    <xdr:sp macro="" textlink="">
      <xdr:nvSpPr>
        <xdr:cNvPr id="1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1</xdr:row>
      <xdr:rowOff>104775</xdr:rowOff>
    </xdr:from>
    <xdr:ext cx="276225" cy="428625"/>
    <xdr:sp macro="" textlink="">
      <xdr:nvSpPr>
        <xdr:cNvPr id="1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1</xdr:row>
      <xdr:rowOff>104775</xdr:rowOff>
    </xdr:from>
    <xdr:ext cx="276225" cy="428625"/>
    <xdr:sp macro="" textlink="">
      <xdr:nvSpPr>
        <xdr:cNvPr id="14"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7886700</xdr:colOff>
      <xdr:row>8</xdr:row>
      <xdr:rowOff>419100</xdr:rowOff>
    </xdr:from>
    <xdr:ext cx="0" cy="0"/>
    <xdr:pic>
      <xdr:nvPicPr>
        <xdr:cNvPr id="15"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419100</xdr:rowOff>
    </xdr:from>
    <xdr:ext cx="0" cy="0"/>
    <xdr:pic>
      <xdr:nvPicPr>
        <xdr:cNvPr id="16"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8</xdr:row>
      <xdr:rowOff>0</xdr:rowOff>
    </xdr:from>
    <xdr:ext cx="0" cy="0"/>
    <xdr:pic>
      <xdr:nvPicPr>
        <xdr:cNvPr id="17"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18"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1219200</xdr:colOff>
      <xdr:row>0</xdr:row>
      <xdr:rowOff>0</xdr:rowOff>
    </xdr:from>
    <xdr:ext cx="1495425" cy="1019175"/>
    <xdr:pic>
      <xdr:nvPicPr>
        <xdr:cNvPr id="19"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20"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21"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22"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23"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4</xdr:row>
      <xdr:rowOff>0</xdr:rowOff>
    </xdr:from>
    <xdr:ext cx="0" cy="0"/>
    <xdr:pic>
      <xdr:nvPicPr>
        <xdr:cNvPr id="24"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0982325" cy="1190625"/>
    <xdr:pic>
      <xdr:nvPicPr>
        <xdr:cNvPr id="25"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0</xdr:colOff>
      <xdr:row>7</xdr:row>
      <xdr:rowOff>0</xdr:rowOff>
    </xdr:from>
    <xdr:ext cx="10601325" cy="1295400"/>
    <xdr:pic>
      <xdr:nvPicPr>
        <xdr:cNvPr id="26" name="image1.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705100" cy="285750"/>
    <xdr:pic>
      <xdr:nvPicPr>
        <xdr:cNvPr id="2" name="image1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27</xdr:row>
      <xdr:rowOff>0</xdr:rowOff>
    </xdr:from>
    <xdr:ext cx="2705100" cy="323850"/>
    <xdr:pic>
      <xdr:nvPicPr>
        <xdr:cNvPr id="3"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3276600</xdr:colOff>
      <xdr:row>0</xdr:row>
      <xdr:rowOff>104775</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247650</xdr:colOff>
      <xdr:row>0</xdr:row>
      <xdr:rowOff>152400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3295650</xdr:colOff>
      <xdr:row>0</xdr:row>
      <xdr:rowOff>123825</xdr:rowOff>
    </xdr:from>
    <xdr:ext cx="257175" cy="409575"/>
    <xdr:sp macro="" textlink="">
      <xdr:nvSpPr>
        <xdr:cNvPr id="5" name="Shape 5"/>
        <xdr:cNvSpPr/>
      </xdr:nvSpPr>
      <xdr:spPr>
        <a:xfrm>
          <a:off x="5222175" y="3579975"/>
          <a:ext cx="247650" cy="4000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7</xdr:col>
      <xdr:colOff>266700</xdr:colOff>
      <xdr:row>0</xdr:row>
      <xdr:rowOff>171450</xdr:rowOff>
    </xdr:from>
    <xdr:ext cx="257175" cy="476250"/>
    <xdr:sp macro="" textlink="">
      <xdr:nvSpPr>
        <xdr:cNvPr id="6" name="Shape 6"/>
        <xdr:cNvSpPr/>
      </xdr:nvSpPr>
      <xdr:spPr>
        <a:xfrm>
          <a:off x="5222175" y="3546638"/>
          <a:ext cx="247650"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2</xdr:col>
      <xdr:colOff>0</xdr:colOff>
      <xdr:row>46</xdr:row>
      <xdr:rowOff>0</xdr:rowOff>
    </xdr:from>
    <xdr:ext cx="323850" cy="323850"/>
    <xdr:sp macro="" textlink="">
      <xdr:nvSpPr>
        <xdr:cNvPr id="7"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2"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48</xdr:row>
      <xdr:rowOff>0</xdr:rowOff>
    </xdr:from>
    <xdr:ext cx="323850" cy="323850"/>
    <xdr:sp macro="" textlink="">
      <xdr:nvSpPr>
        <xdr:cNvPr id="8"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9"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10"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11"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12"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13"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47</xdr:row>
      <xdr:rowOff>0</xdr:rowOff>
    </xdr:from>
    <xdr:ext cx="323850" cy="323850"/>
    <xdr:sp macro="" textlink="">
      <xdr:nvSpPr>
        <xdr:cNvPr id="14"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48</xdr:row>
      <xdr:rowOff>0</xdr:rowOff>
    </xdr:from>
    <xdr:ext cx="323850" cy="323850"/>
    <xdr:sp macro="" textlink="">
      <xdr:nvSpPr>
        <xdr:cNvPr id="15"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35</xdr:row>
      <xdr:rowOff>0</xdr:rowOff>
    </xdr:from>
    <xdr:ext cx="628650" cy="504825"/>
    <xdr:sp macro="" textlink="">
      <xdr:nvSpPr>
        <xdr:cNvPr id="16" name="Shape 8"/>
        <xdr:cNvSpPr txBox="1"/>
      </xdr:nvSpPr>
      <xdr:spPr>
        <a:xfrm>
          <a:off x="5036438" y="3532350"/>
          <a:ext cx="619125" cy="4953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27425" tIns="27425" rIns="0" bIns="0" anchor="t" anchorCtr="0">
          <a:noAutofit/>
        </a:bodyPr>
        <a:lstStyle/>
        <a:p>
          <a:pPr marL="0" lvl="0" indent="0" algn="l" rtl="0">
            <a:spcBef>
              <a:spcPts val="0"/>
            </a:spcBef>
            <a:spcAft>
              <a:spcPts val="0"/>
            </a:spcAft>
            <a:buSzPts val="1100"/>
            <a:buFont typeface="Arial"/>
            <a:buNone/>
          </a:pPr>
          <a:endParaRPr sz="1100" b="0" i="0" u="none" strike="noStrike">
            <a:solidFill>
              <a:srgbClr val="000000"/>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u="none" strike="noStrike">
            <a:solidFill>
              <a:srgbClr val="000000"/>
            </a:solidFill>
            <a:latin typeface="Calibri"/>
            <a:ea typeface="Calibri"/>
            <a:cs typeface="Calibri"/>
            <a:sym typeface="Calibri"/>
          </a:endParaRPr>
        </a:p>
      </xdr:txBody>
    </xdr:sp>
    <xdr:clientData fLocksWithSheet="0"/>
  </xdr:oneCellAnchor>
  <xdr:oneCellAnchor>
    <xdr:from>
      <xdr:col>12</xdr:col>
      <xdr:colOff>0</xdr:colOff>
      <xdr:row>32</xdr:row>
      <xdr:rowOff>0</xdr:rowOff>
    </xdr:from>
    <xdr:ext cx="323850" cy="323850"/>
    <xdr:sp macro="" textlink="">
      <xdr:nvSpPr>
        <xdr:cNvPr id="17" name="Shape 7" descr="data:image/png;base64,iVBORw0KGgoAAAANSUhEUgAAACsAAAAwCAYAAACITIOYAAAQAElEQVR4AaxZB1wUSbP/zyy7LAsrOQkIigFFVAyooGJATJgFBQPmjJhQ9FMUMZ4JFbMiCBgwHCiCGDF7Ys6igiAILnnZZfPO69nT+6mP07v3vdmpmZ7q6qp/11RX9/TS+H84GIbhEHKRl5X5kLuF+Nkzv4/xx8I+JR6bK0rLnKgWiwcSvhsho//G3P8ZLDFsIHmR0+bt+Wvr7+46UrQvYN6rRd2nX/yQkp52MPLQmVlHn/82Ne7x1gO/HT0YE7j4zOb+M59eWB5d/vzs1TOVT14MIu3/te1/3YA1IpdK++Xsic+fPyTs0bQNGYvzTOpbBydsxKxTWzF1blxHZftOVGpGFJZGjkO9ahFknt0w/9xONAoO4EUcuDHw+b2Xv6G62lEplc6SiEQ2RCf1Tzz+r8CqxOKuj1ZteT+s27xzyzI+WNa6tcXFS2uhp0dDKpGhaVN7LNofjgULh0MsrsWm2ZuRXmOESVP6QSZTwtnZFpWEX3Ihy3mIz+J3QYMjY+YMWlrwMeH4E0WNwvVXgP8RWNJz4ftjKYeWjFpxNZ2xckq8uIkKJgDKxHLQNIU9O89BWiuHSqWGT++2qCXlykoJhqjzMWCWP4yM+Eg+ngWpVA6bT7lIr9LXiz2/kU6+sB5LDkdy419J3VYGhT96dyQlntiyxt8cvwSrUChanI/aeWvzkbvjA1fN4IQvC4KpqRCtWjdEyecqaLUMLCzrgaIoHIq9gO3RKXj2NA9VBOwJmw4Y6O+tMz0qsAfKy2sgVNZi8opJENYzwIJ5+yAUGmDZ2olw6NuTe2jP2TGKz58DdQ3quPwULOkl9/bS9dfT8uRuW0+sQkGBCI8fv0fO60LY21ugUycXyOVKCAR8cDg0CgvKELftFJRKDVRqDSbOGKjrWF/f/xCeGq9fFeCdQwuIRFUoLa3GrNmDcPjwJbx4no8HyecRsiRwA9/GJroOnDrWT8ESCXVjt8afTM3roaSkEkOGesHS0gQBQ6NQKqrGmvUTsHtHKnLuPMXUbjMhu3gBC1xoPN+4A2fnrsGJ8K3o1mY6GGktCj58BhsaR5KX6EJl6KCVMDE1xLTpAzApIAqRK8ck2vTzWUps/u35U7AURTH2Qf6TbR/fYfZs+528ci3evyvCInspDgYuxKHABfBztcDCiEAYd2iN2wb1saPGEgliY1ygLJBv5YCOXVsgbO5AfIo/iqMr92LXzrO6OL9xeyuJZQNM8I/CiW3jXtp17zT1b1F+qfgpWFaG4vHu+Y3xuVVaUKIb4ceSroBrZYnB0Uu0OQ1bImj1WSxen4Lsp/koKxejskqCKkIVJGZLK6W4kp2LBRtSEHm/Eo5d28HLXoDlgxdg5tRozPFbhFmdLD85tHfzJI6RsfZ+Rr8EyzZuEOS/sAktU5BsgGmednjZrD38x26hs26+hISkLIpipf4khgGcHK0wdbQ3Zkzy1TEpiiIdqUHm3XcIjbmERr5dETHUtXbbjhlLey6d34MyM6vWCf7iQv+iXldNvPtH8JQ+8aGLAzAn4QGOJN+AWqPR1X17MTExRHhwV0R2tYUo7iiGccpha2P6rQgJJQbb468iMv2tQGxmPQj6KP1O4CcP/wgsyQo2kkYuw4bNjUdpmbhOdaamRjgyowuuxaUiOPEJUrj1sX13Gtq6OpDY5MOAzwOPpwc2L7MKbt56ifGTtnaSyRXZRL8+y/sV0b8SIIqo6ura8+MmbLHQaLR1ipsRoKd8LTFx3Rk8MDRG39ACtOxdjnTKGr3fZ2OVbS22e5ri99BuyDo8B+uixsK1RQO8yy3GcP+1zmq1JpPY+SWWXwpotdp9CxYdaF1GEvqPSPnEW+ODvJHk54jA469h0bcGbhEfkeuogbmHBBqaxtwP+pj/lsbkK5/Rb+MVDAj8DXGbj8GOUmLTyDaImOGLz6IqduYY8aP+H591YEmvuISa/lhJeFYZmQ+Cbt5++V2VQKCPWf6dsL+PPZQXL2FUwkPUG10NUWMVnsVZ48MBGzyR8gAGkLfIh6xVHuRueVC0+IDSFiI8NcvHudJXmH/mHqaFxWLTkr04eyA1qTL/U5parR5N7PK/M/jlgSYVAomkdkt+wednpNzoCx+kTCmV6oPrfzspYEc4y6eJp3y8XHAk2B3lp89gbGoujldxYDe5AqUWGpTut4bqjQGULwxQc8wcWp4KattKaG2qYdBeDqvhDGyDGVhPUsNsWhUEMwqgnJyHTKP7WJxySs/bL2LAtqjDiS+fvPtAQI8jGL6LZVqt1sQvX5k026fvcl5xSWW2VCq1ZYERql9YWOZHlZSgtaoS7ThSREz0xuDscxi++zaSKUsYNpDDaWg5ih00qNplDUpDwdhaAZ6hBpoSHhi+iniXgpEDH+bNjcATkgGmR4HDpXRlIysDCE2E4IgNoc4VQK7lYN+pPxARmWTJaJggAFxCf53EWdQ950a2ZJTS8BscaSaTqa+SHhkQidYrVx/BZulj7FE+RmxIDzzddwQhSmcYmKnhvLwQwmmlqCIeo88Zo/MIEQZvfAfXpYXosy4XA8LyoSfhQ6/IDHp8mqj75mQAdREXFZH1Ub3ZFspHhqCICGEjoFdL5tjR8MV6PL1+FEVJvmkFApaOnjjeZ92QQR0hIUu4iVO2NauRyDKqqqQBd++8gpWZIfgzp2HRrks4zbFBh4DPMA8vRgXpjuprv0dU4Y27CtdVfLxR8HBbwcdja8A7Kh/mVRbQqlgYX8xSQM1JU1THWIOR01+Yf96CfVtixdrJ+7h8/iYC9JtGf9bThKkiq6bIdauDj3l2dsHrnCKEzN3rXVklGScw5MP2TDLWn3qIi1ohOkwoQVEHBST43girimBgb3+RXEvjKcmrTsHl4Ej0dXxGDYhjzaF8YAhaqAHHTgnaSqmr69XMHHbNHEHx+SY6Rh0XnVUCWEHTdND+3SFZrVs54c7d1widt5dq6GSD/KWROE5W+61HfsZHFxUUzI+w6tD6hcVKllgwELbi6DjKxwJwmypgtoaE0PxCaHt+ANt1M1qNbgM8sWFnOvmikFvphOu46MCyfAKY0dPj9Dy0f95DB7JWffP2E7hcDl4WVILiMOB1kEIFCoyCQKh7bmDVfEc0xUBVTOTJyVbot6+FgZcESokKn65XQ3XeCoJSM6RGByMhNZt8aWjI1wSJIVa4DvoLLFtHURRjaKjfNTFuQaEeh8ZLsliWqbQQmKihoQlQGY3y5XZQ5fIIbLbFz4lDM5AftEJljvQvQVmFCiV3xeC9sIdeqQmmuRrCqkcXkioBinSKIhjwN8d3YL/IKG1sTHslxC1QstOrATHIE2igJt7UFOvBqY0EjtVfJH9xs9fTQFPLhfSRHmoK5FCK1RDdF4NbYAlusTlam/Mw++AqsChJToeBAQ/GxoZiko04hCj8cNASicRa+i53R96xlKOZM5bejZm6uix7R1yCjbVJab16AnCIR9UKGhoJB7VnTcC3VEHkrmAnp+9UqUu4oC8ZwYAmvSI1HBICyitCaNTEppqDitdSFN8hvVRywMu1gT6jwZoZPqAMDYlXGVSTr14He0voaVUNrizf/ObApBWim/NWXf14NjNRVlCwHOSgJdlPpkwKiJp96JV01HvXzh07TvI3Tn5Z7fF6X6Ld5sWDsau6Hpw8xKjSo2DrXY3K3hKolDTUH3nQlOpBS0JDQQaOeJs1mtvI4cZXohFPiTaVWjxPswAYcgoUxBQ5yeAUZDcBpeFgSntrOEgrIdu+E2+i9+sW9u5tnHF04aYWD4SOzk3HjbD4HTbd99wtGR0Vsi1SLZf3p7PvvZkzNCwYi8KGwaNjM4jIt1VYZDCO38yFy/kUFLKTSGcpZKBQ00IByQ0hKlbWh/iABao22qAioj4kR8zBkNnr9U0TaN7woblSD5mrnaAlPLWFGFojOUEKsBMELePDggzVcc2MUbsiCrKN0Vi3+4KuvmNLOzz9WI3ZIYMgkciwKNwfy5cHwrKDO1WReXkNbWjIz2c/qd+/K8a4gDU4d/YOLCzqocPALjiWdh/N+1aiQp8MLvI2a8+YQpWnD+GYcjAyDjFAgQwIcv/zFOUa4MIOBzw8YwmKJjziVYXLR1IAaKk++G8cdOWtYz1Qc+0WKigucmkDZPPMdHyr8mKYdvbQxW4nkvMj/hOPvNwSKCqqYNS0SSHdsqntyTtnroHdB1ixbgJyXuZjxrQYmKsVSDJyhplHDRRKClBRJEfKQRloocrXh1kTCdRmYp0R9kJwgcNoQTEMefNEnmWSm+HtFuCTV6//sgHLQStVBfJ7CzAiRI2xexphUn83aMgks3zpSPye+RRNnK0xbUo0nj/LR8zuEDQiuzhFOfkwcGkSTVt6e2b42vEQG5uBvLxitGzTBH36tkObhhYQcQzw7rQF5BfqATwG3GZy8JzlkJNQqBLpgeFqQHyOCSjC6XmdcWxpS5xc2prEXVdENVTDSUOmdhKnetWG4BDikc5siwzCyZrroGmGxD0X8utC3RdEa00llJZWGDjYE/36dUBkRCImjNuIfXvT4dXEPBfAVZpIPusy1i/r/v1chC0aiS3bp6O+nSkEtTXooiqF6IkAkpv1UJslhJKU5afNYGimhLaaD26JKXoLZHBLGI2pticw3TQTU0zTMMsyAX9E2CF0W2es7mIBJ6aW2AI8yBRbSL7PPko/QVPJgSTJAlweBwkHQrEz/hq0fAOw+wms8IUr69CaDLgXCafRf0yf0xRFaWlyYeyc64fRt27A22MOLl96BA8PF+Q2dEXovmUIdWDgpq6ByzkajU/ogVIBzQeUAPqkQAHljvaILIoj+tlAACjyoykad0rvY7U6HalBFYiO8oavqRarBjXH6tcxpKMc1MRaANVcTJ3gg9ydB9CwZ2esWh2M3zZPQdyhi0hNuYUOHs3QvZ+HVNi2TTTIwQ4DCBo1erT+2MpPjZ0s4dPbXef6sPHr8aG0BhMy9mNL2hYcvLgFCfcO4rJjGZ7H2UFLIpO0x4NXFZAdsWKLdVKuJB8T9E+i5/4+4EwfifKqal0W0Yp45DX3grexBqkyM9yOS0GXVtNxLesJTqdGYMjQLti+8hB8PJttIw4tYpXrwJIHjVFzl1YukiL57l1nwdWjcOJ6NNzdm8CnRziie03E0N5LIMq8jPK1mzBHUA59uR4i3QW6hK58KkDtuXqsvjqJJp7elBMP/+mbUEbSHkPy9NaNk+HFl2Ptycc4lBiGtkF+aEuLoSb7ZBcuPECPbmEID2grM+/Ta8tXpTqw7AMBXD57+4JdzzNuYtgIbxTkf4Zfv2WYhVzIOnkh8cpWbE57De2JoxjkZoPEPra4ILQCLdSyzSHLInmTzFi6B3IhSQEMmb3k9wzJstACZRG2EL1UYEDf9rh0frX288VruF6sQPyJCGzckIzJU/qi54rZaNmqIVxcGsBD9Rmufbv6s7iIOt35F1j2ybBp07Apw9rfWTs/Bm3bNcW9hzHYXmOBkGVjmc4AiAAABQJJREFUcfPWC4izH2JFWi5Evn4w6++DsSP6YnBPL+jrc0FCFbIME1RE1kcF8V75IgeUh9tDetIMQpEVRvt3R/Lh+ZjoWg+5yWfpt4VVCFkShA3rjuPq+WxMnRSN3iQEXVs6YdW0jYhIWnlY0MjxPL45vgNLeqF1nxjg79vMrGDJnBikn7uFpDOrkfOmEPd2JqBHAz5mbJyNSjtHhGy/iuwNuxHQ2Qm3k+cjcIQXKJoCI+XAiGOE4UM7I2plEO5eWYf0XZPQ3d4IxwNCsfsPEWIv50D26jVy3xdDn8tFfokYx0/+B8+fv8eahbsQNcbjnrCx8wSKojTfYCXZ+NsnUiYCRb3Dp/YZ1pAvOZeSDSsrY5w+fg0Bvq54UsWgZ8/WiFh2GIlJYVB17Y4cMQMf/y2QxifBXvPnUpDd4eZmXcTHpSsR2G8JJq84BcfuHphzIwlr1o2HxkiItq0aaHcuisH8sOHYu28WaJpGfEwa5nWze2o/bmRHguPP+CKYvp7fefYrkwi+9pw60m3ZqLZK306hCGplhn0pj9Fq6mjdgErLiMLunWcxfoIvyclmyCD/K0y/GIvkGzvJ6+yDrEvrUNq6M6Y/Tkd69m4cPx5O/nfg6FKSiYkRuFIJ/KYOfzE5sEvOuHGbyZ6vGcZ6h2DNJM9bDacEe37F8eO9TrCsEGVq+qHxIF/rxPUjb4k+FMGub0+STjzRqUMo8QIFNdlKKsgX4VDsRVSSrU0ra1MkJlxGQwdL8HlcrFo5BrNC9+DsuXv48KEEG1Ym4VxsGjIz7sFnlA82bzrl5j6i79H/DG+VXfw2XxqbvEzUYFAfvkwmM2Xt10V0XcyvPOLhKntf7y7+C4NDGlV+FM8aFI6ePu7ES3ro168dCj+Wol//9nj06C3ekc+gmG2pWLhgP7RkWjUhO4o5OUW4cfM5QFFw79wcCzfNxN0/cjAqsDvKLe3xaG9Sf7eA/n26D/SKPXbphbnfkFXtHjzMfcAwTCDqOH4K9qu8oFnjmNHR4U1375p50upTnnys13Qcib8CD/KfQi+ftigoKIVKpcKhhIW6mOTxuFAq1Ig7GIpOZBZq7Fwfo4K6gy/QR3p6NsZ3D4FXbT6q7Rw7ZJy4VL5hzpaQw/EXOe/IgJsyI8bq+s3nSWq12u+r/a/3fwSWFaYo6rPQtbn/gsTVhkl39uyebSf7tDEgXD2h9wJkHz4DlVIN2/rmMDE2QjnZxFsVeRjsZMAhCbeTxxyyQJqFOfP3oapWAYs2LvidEiHCNBqrDLdSqV2zMMHdCNbmQjR0skYXT9f3HA4nAz8c/xjs13YEtJYomum4aK5jzB+xVsnHw+wPZW1PbdrQSkE/yNY2uHGeqVi3HuOF1Yx+3ltNN6/mksyMKGk798a6wcnqsa0qQ0E/CaChQBEGLWSwr/FTrJnZG6eTl1yjacqN2PkubREx/GuwbCOWiDI1oUpBs2ZFfFPjIVYO1nwn/4Fc1/XL+W12bxY0jwjTb+DrzbWobyk0Njeun5CwYFH8wXmMF4ldMwsjMKXfm6bMNSjLK/qdz9fvRfTKWRs/0vctfqz9l8/EiJaQkpCMkIoQw6ogdzGfy93YuZOLZez+0LmTt4ZFBH9s/kl2zQCMiqzr83jwuuzIeLZz2klk/5dHWR0s/VdgWQX/hgiQckLbCEXN3rquVVbf0P3zowUnE4vbHd8QvcbDxrfn5Z/p+x8AAAD//8kuleoAAAAGSURBVAMARrHFaDllMskAAAAASUVORK5CYII="/>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0</xdr:row>
      <xdr:rowOff>152400</xdr:rowOff>
    </xdr:from>
    <xdr:ext cx="228600" cy="381000"/>
    <xdr:pic>
      <xdr:nvPicPr>
        <xdr:cNvPr id="18" name="image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19" name="image8.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304800</xdr:colOff>
      <xdr:row>0</xdr:row>
      <xdr:rowOff>200025</xdr:rowOff>
    </xdr:from>
    <xdr:ext cx="238125" cy="447675"/>
    <xdr:pic>
      <xdr:nvPicPr>
        <xdr:cNvPr id="20" name="image8.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409575</xdr:colOff>
      <xdr:row>0</xdr:row>
      <xdr:rowOff>104775</xdr:rowOff>
    </xdr:from>
    <xdr:ext cx="7496175" cy="752475"/>
    <xdr:pic>
      <xdr:nvPicPr>
        <xdr:cNvPr id="21" name="image3.png" title="Imagen"/>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3</xdr:row>
      <xdr:rowOff>0</xdr:rowOff>
    </xdr:from>
    <xdr:ext cx="352425" cy="247650"/>
    <xdr:pic>
      <xdr:nvPicPr>
        <xdr:cNvPr id="22" name="image1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4</xdr:row>
      <xdr:rowOff>0</xdr:rowOff>
    </xdr:from>
    <xdr:ext cx="333375" cy="323850"/>
    <xdr:pic>
      <xdr:nvPicPr>
        <xdr:cNvPr id="23" name="image1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5</xdr:row>
      <xdr:rowOff>0</xdr:rowOff>
    </xdr:from>
    <xdr:ext cx="285750" cy="323850"/>
    <xdr:pic>
      <xdr:nvPicPr>
        <xdr:cNvPr id="24"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6</xdr:row>
      <xdr:rowOff>0</xdr:rowOff>
    </xdr:from>
    <xdr:ext cx="285750" cy="323850"/>
    <xdr:pic>
      <xdr:nvPicPr>
        <xdr:cNvPr id="25"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7</xdr:row>
      <xdr:rowOff>0</xdr:rowOff>
    </xdr:from>
    <xdr:ext cx="295275" cy="323850"/>
    <xdr:pic>
      <xdr:nvPicPr>
        <xdr:cNvPr id="26" name="image9.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8</xdr:row>
      <xdr:rowOff>0</xdr:rowOff>
    </xdr:from>
    <xdr:ext cx="285750" cy="323850"/>
    <xdr:pic>
      <xdr:nvPicPr>
        <xdr:cNvPr id="27"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9</xdr:row>
      <xdr:rowOff>0</xdr:rowOff>
    </xdr:from>
    <xdr:ext cx="314325" cy="323850"/>
    <xdr:pic>
      <xdr:nvPicPr>
        <xdr:cNvPr id="28" name="image1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10</xdr:row>
      <xdr:rowOff>0</xdr:rowOff>
    </xdr:from>
    <xdr:ext cx="352425" cy="276225"/>
    <xdr:pic>
      <xdr:nvPicPr>
        <xdr:cNvPr id="29" name="image13.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11</xdr:row>
      <xdr:rowOff>0</xdr:rowOff>
    </xdr:from>
    <xdr:ext cx="285750" cy="323850"/>
    <xdr:pic>
      <xdr:nvPicPr>
        <xdr:cNvPr id="30"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12</xdr:row>
      <xdr:rowOff>0</xdr:rowOff>
    </xdr:from>
    <xdr:ext cx="352425" cy="247650"/>
    <xdr:pic>
      <xdr:nvPicPr>
        <xdr:cNvPr id="31" name="image1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13</xdr:row>
      <xdr:rowOff>0</xdr:rowOff>
    </xdr:from>
    <xdr:ext cx="276225" cy="323850"/>
    <xdr:pic>
      <xdr:nvPicPr>
        <xdr:cNvPr id="32" name="image10.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17</xdr:row>
      <xdr:rowOff>0</xdr:rowOff>
    </xdr:from>
    <xdr:ext cx="352425" cy="247650"/>
    <xdr:pic>
      <xdr:nvPicPr>
        <xdr:cNvPr id="33" name="image1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18</xdr:row>
      <xdr:rowOff>0</xdr:rowOff>
    </xdr:from>
    <xdr:ext cx="285750" cy="323850"/>
    <xdr:pic>
      <xdr:nvPicPr>
        <xdr:cNvPr id="34"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19</xdr:row>
      <xdr:rowOff>0</xdr:rowOff>
    </xdr:from>
    <xdr:ext cx="295275" cy="323850"/>
    <xdr:pic>
      <xdr:nvPicPr>
        <xdr:cNvPr id="35" name="image9.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20</xdr:row>
      <xdr:rowOff>0</xdr:rowOff>
    </xdr:from>
    <xdr:ext cx="352425" cy="276225"/>
    <xdr:pic>
      <xdr:nvPicPr>
        <xdr:cNvPr id="36" name="image13.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21</xdr:row>
      <xdr:rowOff>0</xdr:rowOff>
    </xdr:from>
    <xdr:ext cx="285750" cy="323850"/>
    <xdr:pic>
      <xdr:nvPicPr>
        <xdr:cNvPr id="37" name="image6.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29</xdr:row>
      <xdr:rowOff>0</xdr:rowOff>
    </xdr:from>
    <xdr:ext cx="333375" cy="323850"/>
    <xdr:pic>
      <xdr:nvPicPr>
        <xdr:cNvPr id="38" name="image1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30</xdr:row>
      <xdr:rowOff>0</xdr:rowOff>
    </xdr:from>
    <xdr:ext cx="285750" cy="323850"/>
    <xdr:pic>
      <xdr:nvPicPr>
        <xdr:cNvPr id="39"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31</xdr:row>
      <xdr:rowOff>0</xdr:rowOff>
    </xdr:from>
    <xdr:ext cx="352425" cy="276225"/>
    <xdr:pic>
      <xdr:nvPicPr>
        <xdr:cNvPr id="40" name="image13.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32</xdr:row>
      <xdr:rowOff>0</xdr:rowOff>
    </xdr:from>
    <xdr:ext cx="314325" cy="323850"/>
    <xdr:pic>
      <xdr:nvPicPr>
        <xdr:cNvPr id="41" name="image1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33</xdr:row>
      <xdr:rowOff>0</xdr:rowOff>
    </xdr:from>
    <xdr:ext cx="352425" cy="247650"/>
    <xdr:pic>
      <xdr:nvPicPr>
        <xdr:cNvPr id="42" name="image1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34</xdr:row>
      <xdr:rowOff>0</xdr:rowOff>
    </xdr:from>
    <xdr:ext cx="276225" cy="323850"/>
    <xdr:pic>
      <xdr:nvPicPr>
        <xdr:cNvPr id="43" name="image10.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46</xdr:row>
      <xdr:rowOff>0</xdr:rowOff>
    </xdr:from>
    <xdr:ext cx="352425" cy="276225"/>
    <xdr:pic>
      <xdr:nvPicPr>
        <xdr:cNvPr id="44" name="image13.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47</xdr:row>
      <xdr:rowOff>0</xdr:rowOff>
    </xdr:from>
    <xdr:ext cx="352425" cy="238125"/>
    <xdr:pic>
      <xdr:nvPicPr>
        <xdr:cNvPr id="45" name="image17.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48</xdr:row>
      <xdr:rowOff>0</xdr:rowOff>
    </xdr:from>
    <xdr:ext cx="352425" cy="247650"/>
    <xdr:pic>
      <xdr:nvPicPr>
        <xdr:cNvPr id="46" name="image16.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49</xdr:row>
      <xdr:rowOff>0</xdr:rowOff>
    </xdr:from>
    <xdr:ext cx="257175" cy="323850"/>
    <xdr:pic>
      <xdr:nvPicPr>
        <xdr:cNvPr id="47" name="image18.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54</xdr:row>
      <xdr:rowOff>0</xdr:rowOff>
    </xdr:from>
    <xdr:ext cx="314325" cy="323850"/>
    <xdr:pic>
      <xdr:nvPicPr>
        <xdr:cNvPr id="48" name="image1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55</xdr:row>
      <xdr:rowOff>0</xdr:rowOff>
    </xdr:from>
    <xdr:ext cx="276225" cy="323850"/>
    <xdr:pic>
      <xdr:nvPicPr>
        <xdr:cNvPr id="49" name="image10.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56</xdr:row>
      <xdr:rowOff>0</xdr:rowOff>
    </xdr:from>
    <xdr:ext cx="285750" cy="323850"/>
    <xdr:pic>
      <xdr:nvPicPr>
        <xdr:cNvPr id="50" name="image7.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57</xdr:row>
      <xdr:rowOff>0</xdr:rowOff>
    </xdr:from>
    <xdr:ext cx="257175" cy="323850"/>
    <xdr:pic>
      <xdr:nvPicPr>
        <xdr:cNvPr id="51" name="image18.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58</xdr:row>
      <xdr:rowOff>0</xdr:rowOff>
    </xdr:from>
    <xdr:ext cx="352425" cy="276225"/>
    <xdr:pic>
      <xdr:nvPicPr>
        <xdr:cNvPr id="52" name="image13.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0</xdr:colOff>
      <xdr:row>69</xdr:row>
      <xdr:rowOff>0</xdr:rowOff>
    </xdr:from>
    <xdr:ext cx="381000" cy="38100"/>
    <xdr:pic>
      <xdr:nvPicPr>
        <xdr:cNvPr id="53" name="image1.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19050</xdr:rowOff>
    </xdr:from>
    <xdr:ext cx="7848600" cy="923925"/>
    <xdr:pic>
      <xdr:nvPicPr>
        <xdr:cNvPr id="2" name="image15.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70</xdr:row>
      <xdr:rowOff>0</xdr:rowOff>
    </xdr:from>
    <xdr:ext cx="742950" cy="85725"/>
    <xdr:pic>
      <xdr:nvPicPr>
        <xdr:cNvPr id="3"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3276600</xdr:colOff>
      <xdr:row>1</xdr:row>
      <xdr:rowOff>0</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0</xdr:rowOff>
    </xdr:from>
    <xdr:ext cx="276225" cy="428625"/>
    <xdr:sp macro="" textlink="">
      <xdr:nvSpPr>
        <xdr:cNvPr id="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57150</xdr:colOff>
      <xdr:row>1</xdr:row>
      <xdr:rowOff>0</xdr:rowOff>
    </xdr:from>
    <xdr:ext cx="276225" cy="428625"/>
    <xdr:sp macro="" textlink="">
      <xdr:nvSpPr>
        <xdr:cNvPr id="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21</xdr:row>
      <xdr:rowOff>0</xdr:rowOff>
    </xdr:from>
    <xdr:ext cx="276225" cy="428625"/>
    <xdr:sp macro="" textlink="">
      <xdr:nvSpPr>
        <xdr:cNvPr id="7"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21</xdr:row>
      <xdr:rowOff>0</xdr:rowOff>
    </xdr:from>
    <xdr:ext cx="276225" cy="495300"/>
    <xdr:sp macro="" textlink="">
      <xdr:nvSpPr>
        <xdr:cNvPr id="8"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21</xdr:row>
      <xdr:rowOff>0</xdr:rowOff>
    </xdr:from>
    <xdr:ext cx="276225" cy="428625"/>
    <xdr:sp macro="" textlink="">
      <xdr:nvSpPr>
        <xdr:cNvPr id="9"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21</xdr:row>
      <xdr:rowOff>0</xdr:rowOff>
    </xdr:from>
    <xdr:ext cx="276225" cy="428625"/>
    <xdr:sp macro="" textlink="">
      <xdr:nvSpPr>
        <xdr:cNvPr id="10"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21</xdr:row>
      <xdr:rowOff>0</xdr:rowOff>
    </xdr:from>
    <xdr:ext cx="276225" cy="495300"/>
    <xdr:sp macro="" textlink="">
      <xdr:nvSpPr>
        <xdr:cNvPr id="11"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21</xdr:row>
      <xdr:rowOff>0</xdr:rowOff>
    </xdr:from>
    <xdr:ext cx="276225" cy="428625"/>
    <xdr:sp macro="" textlink="">
      <xdr:nvSpPr>
        <xdr:cNvPr id="1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21</xdr:row>
      <xdr:rowOff>0</xdr:rowOff>
    </xdr:from>
    <xdr:ext cx="276225" cy="495300"/>
    <xdr:sp macro="" textlink="">
      <xdr:nvSpPr>
        <xdr:cNvPr id="13"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21</xdr:row>
      <xdr:rowOff>0</xdr:rowOff>
    </xdr:from>
    <xdr:ext cx="276225" cy="428625"/>
    <xdr:sp macro="" textlink="">
      <xdr:nvSpPr>
        <xdr:cNvPr id="14"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57150</xdr:colOff>
      <xdr:row>21</xdr:row>
      <xdr:rowOff>0</xdr:rowOff>
    </xdr:from>
    <xdr:ext cx="276225" cy="428625"/>
    <xdr:sp macro="" textlink="">
      <xdr:nvSpPr>
        <xdr:cNvPr id="1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21</xdr:row>
      <xdr:rowOff>0</xdr:rowOff>
    </xdr:from>
    <xdr:ext cx="276225" cy="495300"/>
    <xdr:sp macro="" textlink="">
      <xdr:nvSpPr>
        <xdr:cNvPr id="1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219075" cy="19050"/>
    <xdr:pic>
      <xdr:nvPicPr>
        <xdr:cNvPr id="17" name="image15.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42</xdr:row>
      <xdr:rowOff>0</xdr:rowOff>
    </xdr:from>
    <xdr:ext cx="219075" cy="19050"/>
    <xdr:pic>
      <xdr:nvPicPr>
        <xdr:cNvPr id="18"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3276600</xdr:colOff>
      <xdr:row>1</xdr:row>
      <xdr:rowOff>0</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0</xdr:rowOff>
    </xdr:from>
    <xdr:ext cx="276225" cy="428625"/>
    <xdr:sp macro="" textlink="">
      <xdr:nvSpPr>
        <xdr:cNvPr id="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57150</xdr:colOff>
      <xdr:row>1</xdr:row>
      <xdr:rowOff>0</xdr:rowOff>
    </xdr:from>
    <xdr:ext cx="276225" cy="428625"/>
    <xdr:sp macro="" textlink="">
      <xdr:nvSpPr>
        <xdr:cNvPr id="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247650</xdr:colOff>
      <xdr:row>19</xdr:row>
      <xdr:rowOff>0</xdr:rowOff>
    </xdr:from>
    <xdr:ext cx="276225" cy="495300"/>
    <xdr:sp macro="" textlink="">
      <xdr:nvSpPr>
        <xdr:cNvPr id="7"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247650</xdr:colOff>
      <xdr:row>19</xdr:row>
      <xdr:rowOff>0</xdr:rowOff>
    </xdr:from>
    <xdr:ext cx="276225" cy="495300"/>
    <xdr:sp macro="" textlink="">
      <xdr:nvSpPr>
        <xdr:cNvPr id="8"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247650</xdr:colOff>
      <xdr:row>19</xdr:row>
      <xdr:rowOff>0</xdr:rowOff>
    </xdr:from>
    <xdr:ext cx="276225" cy="495300"/>
    <xdr:sp macro="" textlink="">
      <xdr:nvSpPr>
        <xdr:cNvPr id="9"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6</xdr:col>
      <xdr:colOff>247650</xdr:colOff>
      <xdr:row>19</xdr:row>
      <xdr:rowOff>0</xdr:rowOff>
    </xdr:from>
    <xdr:ext cx="276225" cy="495300"/>
    <xdr:sp macro="" textlink="">
      <xdr:nvSpPr>
        <xdr:cNvPr id="10"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219075" cy="28575"/>
    <xdr:pic>
      <xdr:nvPicPr>
        <xdr:cNvPr id="11" name="image1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19075" cy="19050"/>
    <xdr:pic>
      <xdr:nvPicPr>
        <xdr:cNvPr id="12" name="image1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219075" cy="19050"/>
    <xdr:pic>
      <xdr:nvPicPr>
        <xdr:cNvPr id="13" name="image1.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3276600</xdr:colOff>
      <xdr:row>1</xdr:row>
      <xdr:rowOff>0</xdr:rowOff>
    </xdr:from>
    <xdr:ext cx="276225" cy="428625"/>
    <xdr:sp macro="" textlink="">
      <xdr:nvSpPr>
        <xdr:cNvPr id="3"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4"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0</xdr:rowOff>
    </xdr:from>
    <xdr:ext cx="276225" cy="428625"/>
    <xdr:sp macro="" textlink="">
      <xdr:nvSpPr>
        <xdr:cNvPr id="2"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57150</xdr:colOff>
      <xdr:row>1</xdr:row>
      <xdr:rowOff>0</xdr:rowOff>
    </xdr:from>
    <xdr:ext cx="276225" cy="428625"/>
    <xdr:sp macro="" textlink="">
      <xdr:nvSpPr>
        <xdr:cNvPr id="5"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6"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7</xdr:col>
      <xdr:colOff>57150</xdr:colOff>
      <xdr:row>1</xdr:row>
      <xdr:rowOff>0</xdr:rowOff>
    </xdr:from>
    <xdr:ext cx="4743450" cy="1314450"/>
    <xdr:sp macro="" textlink="">
      <xdr:nvSpPr>
        <xdr:cNvPr id="9" name="Shape 9"/>
        <xdr:cNvSpPr/>
      </xdr:nvSpPr>
      <xdr:spPr>
        <a:xfrm>
          <a:off x="2979038" y="3127538"/>
          <a:ext cx="4733925" cy="13049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E5B8B7"/>
            </a:buClr>
            <a:buSzPts val="2000"/>
            <a:buFont typeface="Arial"/>
            <a:buNone/>
          </a:pPr>
          <a:r>
            <a:rPr lang="en-US" sz="2000" b="1" cap="none">
              <a:solidFill>
                <a:srgbClr val="E5B8B7"/>
              </a:solidFill>
            </a:rPr>
            <a:t> </a:t>
          </a:r>
          <a:r>
            <a:rPr lang="en-US" sz="1100" b="1">
              <a:latin typeface="Calibri"/>
              <a:ea typeface="Calibri"/>
              <a:cs typeface="Calibri"/>
              <a:sym typeface="Calibri"/>
            </a:rPr>
            <a:t> </a:t>
          </a:r>
          <a:endParaRPr sz="1800">
            <a:solidFill>
              <a:schemeClr val="accent2"/>
            </a:solidFill>
          </a:endParaRPr>
        </a:p>
      </xdr:txBody>
    </xdr:sp>
    <xdr:clientData fLocksWithSheet="0"/>
  </xdr:oneCellAnchor>
  <xdr:oneCellAnchor>
    <xdr:from>
      <xdr:col>0</xdr:col>
      <xdr:colOff>3276600</xdr:colOff>
      <xdr:row>1</xdr:row>
      <xdr:rowOff>0</xdr:rowOff>
    </xdr:from>
    <xdr:ext cx="276225" cy="428625"/>
    <xdr:sp macro="" textlink="">
      <xdr:nvSpPr>
        <xdr:cNvPr id="7"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8"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3276600</xdr:colOff>
      <xdr:row>1</xdr:row>
      <xdr:rowOff>0</xdr:rowOff>
    </xdr:from>
    <xdr:ext cx="276225" cy="428625"/>
    <xdr:sp macro="" textlink="">
      <xdr:nvSpPr>
        <xdr:cNvPr id="10"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3276600</xdr:colOff>
      <xdr:row>1</xdr:row>
      <xdr:rowOff>0</xdr:rowOff>
    </xdr:from>
    <xdr:ext cx="276225" cy="428625"/>
    <xdr:sp macro="" textlink="">
      <xdr:nvSpPr>
        <xdr:cNvPr id="11" name="Shape 3"/>
        <xdr:cNvSpPr/>
      </xdr:nvSpPr>
      <xdr:spPr>
        <a:xfrm>
          <a:off x="5212650" y="3570450"/>
          <a:ext cx="266700"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6</xdr:col>
      <xdr:colOff>247650</xdr:colOff>
      <xdr:row>1</xdr:row>
      <xdr:rowOff>0</xdr:rowOff>
    </xdr:from>
    <xdr:ext cx="276225" cy="495300"/>
    <xdr:sp macro="" textlink="">
      <xdr:nvSpPr>
        <xdr:cNvPr id="12" name="Shape 4"/>
        <xdr:cNvSpPr/>
      </xdr:nvSpPr>
      <xdr:spPr>
        <a:xfrm>
          <a:off x="5212650" y="3537113"/>
          <a:ext cx="266700" cy="4857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0</xdr:colOff>
      <xdr:row>0</xdr:row>
      <xdr:rowOff>0</xdr:rowOff>
    </xdr:from>
    <xdr:ext cx="219075" cy="28575"/>
    <xdr:pic>
      <xdr:nvPicPr>
        <xdr:cNvPr id="13" name="image1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19075" cy="19050"/>
    <xdr:pic>
      <xdr:nvPicPr>
        <xdr:cNvPr id="14" name="image1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20</xdr:row>
      <xdr:rowOff>0</xdr:rowOff>
    </xdr:from>
    <xdr:ext cx="219075" cy="19050"/>
    <xdr:pic>
      <xdr:nvPicPr>
        <xdr:cNvPr id="15" name="image1.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562225" cy="276225"/>
    <xdr:pic>
      <xdr:nvPicPr>
        <xdr:cNvPr id="2" name="image1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30</xdr:row>
      <xdr:rowOff>0</xdr:rowOff>
    </xdr:from>
    <xdr:ext cx="2562225" cy="304800"/>
    <xdr:pic>
      <xdr:nvPicPr>
        <xdr:cNvPr id="3"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0820400" cy="1343025"/>
    <xdr:pic>
      <xdr:nvPicPr>
        <xdr:cNvPr id="2" name="image15.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104</xdr:row>
      <xdr:rowOff>0</xdr:rowOff>
    </xdr:from>
    <xdr:ext cx="2286000" cy="276225"/>
    <xdr:pic>
      <xdr:nvPicPr>
        <xdr:cNvPr id="3"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2105025" cy="219075"/>
    <xdr:pic>
      <xdr:nvPicPr>
        <xdr:cNvPr id="2" name="image15.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33</xdr:row>
      <xdr:rowOff>0</xdr:rowOff>
    </xdr:from>
    <xdr:ext cx="542925" cy="66675"/>
    <xdr:pic>
      <xdr:nvPicPr>
        <xdr:cNvPr id="3" name="image1.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14.42578125" defaultRowHeight="15" customHeight="1"/>
  <cols>
    <col min="1" max="1" width="164.7109375" customWidth="1"/>
  </cols>
  <sheetData>
    <row r="1" spans="1:1" ht="101.25" customHeight="1">
      <c r="A1" s="1"/>
    </row>
    <row r="2" spans="1:1" ht="57.75" customHeight="1">
      <c r="A2" s="2" t="s">
        <v>0</v>
      </c>
    </row>
    <row r="3" spans="1:1" ht="45">
      <c r="A3" s="3" t="s">
        <v>1</v>
      </c>
    </row>
    <row r="4" spans="1:1" ht="45" customHeight="1">
      <c r="A4" s="4" t="s">
        <v>2</v>
      </c>
    </row>
    <row r="5" spans="1:1" ht="21" customHeight="1">
      <c r="A5" s="2" t="s">
        <v>3</v>
      </c>
    </row>
    <row r="6" spans="1:1" ht="99" customHeight="1">
      <c r="A6" s="2" t="s">
        <v>4</v>
      </c>
    </row>
    <row r="7" spans="1:1" ht="58.5" customHeight="1">
      <c r="A7" s="5" t="s">
        <v>5</v>
      </c>
    </row>
    <row r="8" spans="1:1" ht="102" customHeight="1">
      <c r="A8" s="6"/>
    </row>
  </sheetData>
  <sheetProtection algorithmName="SHA-512" hashValue="dnwlgmkZ0z84cwcsre7oAnDNzkShIS4Ct7p8pg8I5jtqtPVYRSrvqTq4XoxHNTN0Y7CNkBt3ihK8htTmoLX23g==" saltValue="I6P0AXflVou+ai0emdR4fw==" spinCount="100000" sheet="1" objects="1" scenarios="1"/>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8"/>
  <sheetViews>
    <sheetView tabSelected="1" workbookViewId="0">
      <selection sqref="A1:M1"/>
    </sheetView>
  </sheetViews>
  <sheetFormatPr baseColWidth="10" defaultColWidth="14.42578125" defaultRowHeight="15" customHeight="1"/>
  <cols>
    <col min="1" max="1" width="40.5703125" customWidth="1"/>
    <col min="2" max="13" width="4.85546875" customWidth="1"/>
  </cols>
  <sheetData>
    <row r="1" spans="1:13" ht="59.25" customHeight="1">
      <c r="A1" s="266"/>
      <c r="B1" s="251"/>
      <c r="C1" s="251"/>
      <c r="D1" s="251"/>
      <c r="E1" s="251"/>
      <c r="F1" s="251"/>
      <c r="G1" s="251"/>
      <c r="H1" s="251"/>
      <c r="I1" s="251"/>
      <c r="J1" s="251"/>
      <c r="K1" s="251"/>
      <c r="L1" s="251"/>
      <c r="M1" s="248"/>
    </row>
    <row r="2" spans="1:13" ht="21" customHeight="1">
      <c r="A2" s="349" t="s">
        <v>283</v>
      </c>
      <c r="B2" s="350"/>
      <c r="C2" s="350"/>
      <c r="D2" s="350"/>
      <c r="E2" s="350"/>
      <c r="F2" s="350"/>
      <c r="G2" s="350"/>
      <c r="H2" s="350"/>
      <c r="I2" s="350"/>
      <c r="J2" s="350"/>
      <c r="K2" s="350"/>
      <c r="L2" s="350"/>
      <c r="M2" s="351"/>
    </row>
    <row r="3" spans="1:13" ht="99" customHeight="1">
      <c r="A3" s="223" t="s">
        <v>6</v>
      </c>
      <c r="B3" s="224" t="s">
        <v>284</v>
      </c>
      <c r="C3" s="224" t="s">
        <v>285</v>
      </c>
      <c r="D3" s="224" t="s">
        <v>286</v>
      </c>
      <c r="E3" s="224" t="s">
        <v>287</v>
      </c>
      <c r="F3" s="224" t="s">
        <v>288</v>
      </c>
      <c r="G3" s="224" t="s">
        <v>289</v>
      </c>
      <c r="H3" s="224" t="s">
        <v>290</v>
      </c>
      <c r="I3" s="224" t="s">
        <v>291</v>
      </c>
      <c r="J3" s="224" t="s">
        <v>292</v>
      </c>
      <c r="K3" s="224" t="s">
        <v>293</v>
      </c>
      <c r="L3" s="224" t="s">
        <v>294</v>
      </c>
      <c r="M3" s="224" t="s">
        <v>295</v>
      </c>
    </row>
    <row r="4" spans="1:13" ht="18" customHeight="1">
      <c r="A4" s="225" t="s">
        <v>14</v>
      </c>
      <c r="B4" s="226">
        <v>6</v>
      </c>
      <c r="C4" s="226">
        <v>6</v>
      </c>
      <c r="D4" s="226">
        <v>0</v>
      </c>
      <c r="E4" s="226">
        <v>0</v>
      </c>
      <c r="F4" s="227">
        <f t="shared" ref="F4:F14" si="0">C4*3+E4*1</f>
        <v>18</v>
      </c>
      <c r="G4" s="226">
        <v>31</v>
      </c>
      <c r="H4" s="226">
        <v>11</v>
      </c>
      <c r="I4" s="227">
        <f t="shared" ref="I4:I14" si="1">G4-H4</f>
        <v>20</v>
      </c>
      <c r="J4" s="228">
        <f t="shared" ref="J4:J14" si="2">F4/B4</f>
        <v>3</v>
      </c>
      <c r="K4" s="229">
        <v>2.5</v>
      </c>
      <c r="L4" s="228">
        <f t="shared" ref="L4:L14" si="3">J4+K4</f>
        <v>5.5</v>
      </c>
      <c r="M4" s="230">
        <v>1</v>
      </c>
    </row>
    <row r="5" spans="1:13" ht="18" customHeight="1">
      <c r="A5" s="231" t="s">
        <v>11</v>
      </c>
      <c r="B5" s="226">
        <v>5</v>
      </c>
      <c r="C5" s="226">
        <v>4</v>
      </c>
      <c r="D5" s="226">
        <v>1</v>
      </c>
      <c r="E5" s="226">
        <v>0</v>
      </c>
      <c r="F5" s="227">
        <f t="shared" si="0"/>
        <v>12</v>
      </c>
      <c r="G5" s="226">
        <v>17</v>
      </c>
      <c r="H5" s="226">
        <v>11</v>
      </c>
      <c r="I5" s="227">
        <f t="shared" si="1"/>
        <v>6</v>
      </c>
      <c r="J5" s="228">
        <f t="shared" si="2"/>
        <v>2.4</v>
      </c>
      <c r="K5" s="229">
        <v>2</v>
      </c>
      <c r="L5" s="228">
        <f t="shared" si="3"/>
        <v>4.4000000000000004</v>
      </c>
      <c r="M5" s="230">
        <v>2</v>
      </c>
    </row>
    <row r="6" spans="1:13" ht="18" customHeight="1">
      <c r="A6" s="225" t="s">
        <v>138</v>
      </c>
      <c r="B6" s="226">
        <v>5</v>
      </c>
      <c r="C6" s="226">
        <v>3</v>
      </c>
      <c r="D6" s="226">
        <v>2</v>
      </c>
      <c r="E6" s="226">
        <v>0</v>
      </c>
      <c r="F6" s="227">
        <f t="shared" si="0"/>
        <v>9</v>
      </c>
      <c r="G6" s="226">
        <v>18</v>
      </c>
      <c r="H6" s="226">
        <v>13</v>
      </c>
      <c r="I6" s="227">
        <f t="shared" si="1"/>
        <v>5</v>
      </c>
      <c r="J6" s="228">
        <f t="shared" si="2"/>
        <v>1.8</v>
      </c>
      <c r="K6" s="229">
        <v>2.2000000000000002</v>
      </c>
      <c r="L6" s="228">
        <f t="shared" si="3"/>
        <v>4</v>
      </c>
      <c r="M6" s="230">
        <v>3</v>
      </c>
    </row>
    <row r="7" spans="1:13" ht="18" customHeight="1">
      <c r="A7" s="225" t="s">
        <v>12</v>
      </c>
      <c r="B7" s="226">
        <v>6</v>
      </c>
      <c r="C7" s="226">
        <v>4</v>
      </c>
      <c r="D7" s="226">
        <v>2</v>
      </c>
      <c r="E7" s="226">
        <v>0</v>
      </c>
      <c r="F7" s="227">
        <f t="shared" si="0"/>
        <v>12</v>
      </c>
      <c r="G7" s="226">
        <v>17</v>
      </c>
      <c r="H7" s="226">
        <v>7</v>
      </c>
      <c r="I7" s="227">
        <f t="shared" si="1"/>
        <v>10</v>
      </c>
      <c r="J7" s="228">
        <f t="shared" si="2"/>
        <v>2</v>
      </c>
      <c r="K7" s="229">
        <v>1.7</v>
      </c>
      <c r="L7" s="228">
        <f t="shared" si="3"/>
        <v>3.7</v>
      </c>
      <c r="M7" s="230">
        <v>4</v>
      </c>
    </row>
    <row r="8" spans="1:13" ht="18" customHeight="1">
      <c r="A8" s="225" t="s">
        <v>21</v>
      </c>
      <c r="B8" s="226">
        <v>5</v>
      </c>
      <c r="C8" s="226">
        <v>3</v>
      </c>
      <c r="D8" s="226">
        <v>3</v>
      </c>
      <c r="E8" s="226">
        <v>0</v>
      </c>
      <c r="F8" s="227">
        <f t="shared" si="0"/>
        <v>9</v>
      </c>
      <c r="G8" s="227">
        <v>13</v>
      </c>
      <c r="H8" s="227">
        <v>12</v>
      </c>
      <c r="I8" s="227">
        <f t="shared" si="1"/>
        <v>1</v>
      </c>
      <c r="J8" s="228">
        <f t="shared" si="2"/>
        <v>1.8</v>
      </c>
      <c r="K8" s="229">
        <v>1</v>
      </c>
      <c r="L8" s="228">
        <f t="shared" si="3"/>
        <v>2.8</v>
      </c>
      <c r="M8" s="230">
        <v>5</v>
      </c>
    </row>
    <row r="9" spans="1:13" ht="18" customHeight="1">
      <c r="A9" s="225" t="s">
        <v>15</v>
      </c>
      <c r="B9" s="226">
        <v>4</v>
      </c>
      <c r="C9" s="226">
        <v>2</v>
      </c>
      <c r="D9" s="226">
        <v>1</v>
      </c>
      <c r="E9" s="226">
        <v>1</v>
      </c>
      <c r="F9" s="227">
        <f t="shared" si="0"/>
        <v>7</v>
      </c>
      <c r="G9" s="227">
        <v>22</v>
      </c>
      <c r="H9" s="227">
        <v>7</v>
      </c>
      <c r="I9" s="227">
        <f t="shared" si="1"/>
        <v>15</v>
      </c>
      <c r="J9" s="228">
        <f t="shared" si="2"/>
        <v>1.75</v>
      </c>
      <c r="K9" s="229">
        <v>1</v>
      </c>
      <c r="L9" s="228">
        <f t="shared" si="3"/>
        <v>2.75</v>
      </c>
      <c r="M9" s="230">
        <v>6</v>
      </c>
    </row>
    <row r="10" spans="1:13" ht="18" customHeight="1">
      <c r="A10" s="225" t="s">
        <v>141</v>
      </c>
      <c r="B10" s="226">
        <v>5</v>
      </c>
      <c r="C10" s="226">
        <v>2</v>
      </c>
      <c r="D10" s="226">
        <v>3</v>
      </c>
      <c r="E10" s="226">
        <v>0</v>
      </c>
      <c r="F10" s="227">
        <f t="shared" si="0"/>
        <v>6</v>
      </c>
      <c r="G10" s="227">
        <v>5</v>
      </c>
      <c r="H10" s="227">
        <v>8</v>
      </c>
      <c r="I10" s="227">
        <f t="shared" si="1"/>
        <v>-3</v>
      </c>
      <c r="J10" s="228">
        <f t="shared" si="2"/>
        <v>1.2</v>
      </c>
      <c r="K10" s="229">
        <v>1</v>
      </c>
      <c r="L10" s="228">
        <f t="shared" si="3"/>
        <v>2.2000000000000002</v>
      </c>
      <c r="M10" s="230">
        <v>7</v>
      </c>
    </row>
    <row r="11" spans="1:13" ht="18" customHeight="1">
      <c r="A11" s="225" t="s">
        <v>13</v>
      </c>
      <c r="B11" s="226">
        <v>4</v>
      </c>
      <c r="C11" s="226">
        <v>1</v>
      </c>
      <c r="D11" s="226">
        <v>2</v>
      </c>
      <c r="E11" s="226">
        <v>1</v>
      </c>
      <c r="F11" s="227">
        <f t="shared" si="0"/>
        <v>4</v>
      </c>
      <c r="G11" s="227">
        <v>12</v>
      </c>
      <c r="H11" s="227">
        <v>9</v>
      </c>
      <c r="I11" s="227">
        <f t="shared" si="1"/>
        <v>3</v>
      </c>
      <c r="J11" s="228">
        <f t="shared" si="2"/>
        <v>1</v>
      </c>
      <c r="K11" s="229">
        <v>1</v>
      </c>
      <c r="L11" s="228">
        <f t="shared" si="3"/>
        <v>2</v>
      </c>
      <c r="M11" s="230">
        <v>8</v>
      </c>
    </row>
    <row r="12" spans="1:13" ht="18" customHeight="1">
      <c r="A12" s="225" t="s">
        <v>20</v>
      </c>
      <c r="B12" s="226">
        <v>5</v>
      </c>
      <c r="C12" s="226">
        <v>1</v>
      </c>
      <c r="D12" s="226">
        <v>4</v>
      </c>
      <c r="E12" s="226">
        <v>0</v>
      </c>
      <c r="F12" s="227">
        <f t="shared" si="0"/>
        <v>3</v>
      </c>
      <c r="G12" s="227">
        <v>9</v>
      </c>
      <c r="H12" s="227">
        <v>26</v>
      </c>
      <c r="I12" s="227">
        <f t="shared" si="1"/>
        <v>-17</v>
      </c>
      <c r="J12" s="228">
        <f t="shared" si="2"/>
        <v>0.6</v>
      </c>
      <c r="K12" s="229">
        <v>1</v>
      </c>
      <c r="L12" s="228">
        <f t="shared" si="3"/>
        <v>1.6</v>
      </c>
      <c r="M12" s="230">
        <v>9</v>
      </c>
    </row>
    <row r="13" spans="1:13" ht="18" customHeight="1">
      <c r="A13" s="225" t="s">
        <v>17</v>
      </c>
      <c r="B13" s="226">
        <v>4</v>
      </c>
      <c r="C13" s="226">
        <v>0</v>
      </c>
      <c r="D13" s="226">
        <v>4</v>
      </c>
      <c r="E13" s="226">
        <v>0</v>
      </c>
      <c r="F13" s="227">
        <f t="shared" si="0"/>
        <v>0</v>
      </c>
      <c r="G13" s="227">
        <v>5</v>
      </c>
      <c r="H13" s="227">
        <v>36</v>
      </c>
      <c r="I13" s="227">
        <f t="shared" si="1"/>
        <v>-31</v>
      </c>
      <c r="J13" s="228">
        <f t="shared" si="2"/>
        <v>0</v>
      </c>
      <c r="K13" s="229">
        <v>1</v>
      </c>
      <c r="L13" s="228">
        <f t="shared" si="3"/>
        <v>1</v>
      </c>
      <c r="M13" s="230">
        <v>10</v>
      </c>
    </row>
    <row r="14" spans="1:13" ht="18" customHeight="1">
      <c r="A14" s="225" t="s">
        <v>22</v>
      </c>
      <c r="B14" s="226">
        <v>5</v>
      </c>
      <c r="C14" s="226">
        <v>0</v>
      </c>
      <c r="D14" s="226">
        <v>5</v>
      </c>
      <c r="E14" s="226">
        <v>0</v>
      </c>
      <c r="F14" s="227">
        <f t="shared" si="0"/>
        <v>0</v>
      </c>
      <c r="G14" s="227">
        <v>7</v>
      </c>
      <c r="H14" s="227">
        <v>18</v>
      </c>
      <c r="I14" s="227">
        <f t="shared" si="1"/>
        <v>-11</v>
      </c>
      <c r="J14" s="228">
        <f t="shared" si="2"/>
        <v>0</v>
      </c>
      <c r="K14" s="229">
        <v>1</v>
      </c>
      <c r="L14" s="228">
        <f t="shared" si="3"/>
        <v>1</v>
      </c>
      <c r="M14" s="230">
        <v>11</v>
      </c>
    </row>
    <row r="15" spans="1:13" ht="21" customHeight="1">
      <c r="A15" s="349" t="s">
        <v>142</v>
      </c>
      <c r="B15" s="350"/>
      <c r="C15" s="350"/>
      <c r="D15" s="350"/>
      <c r="E15" s="350"/>
      <c r="F15" s="350"/>
      <c r="G15" s="350"/>
      <c r="H15" s="350"/>
      <c r="I15" s="350"/>
      <c r="J15" s="350"/>
      <c r="K15" s="350"/>
      <c r="L15" s="350"/>
      <c r="M15" s="351"/>
    </row>
    <row r="16" spans="1:13" ht="99.75" customHeight="1">
      <c r="A16" s="232" t="s">
        <v>43</v>
      </c>
      <c r="B16" s="224" t="s">
        <v>284</v>
      </c>
      <c r="C16" s="224" t="s">
        <v>285</v>
      </c>
      <c r="D16" s="224" t="s">
        <v>286</v>
      </c>
      <c r="E16" s="224" t="s">
        <v>287</v>
      </c>
      <c r="F16" s="224" t="s">
        <v>288</v>
      </c>
      <c r="G16" s="224" t="s">
        <v>289</v>
      </c>
      <c r="H16" s="224" t="s">
        <v>290</v>
      </c>
      <c r="I16" s="224" t="s">
        <v>291</v>
      </c>
      <c r="J16" s="224" t="s">
        <v>292</v>
      </c>
      <c r="K16" s="224" t="s">
        <v>293</v>
      </c>
      <c r="L16" s="224" t="s">
        <v>294</v>
      </c>
      <c r="M16" s="224" t="s">
        <v>295</v>
      </c>
    </row>
    <row r="17" spans="1:13" ht="18.75" customHeight="1">
      <c r="A17" s="233" t="s">
        <v>143</v>
      </c>
      <c r="B17" s="226">
        <v>4</v>
      </c>
      <c r="C17" s="226">
        <v>4</v>
      </c>
      <c r="D17" s="226">
        <v>0</v>
      </c>
      <c r="E17" s="226">
        <v>0</v>
      </c>
      <c r="F17" s="227">
        <f t="shared" ref="F17:F20" si="4">C17*3+E17*1</f>
        <v>12</v>
      </c>
      <c r="G17" s="226">
        <v>19</v>
      </c>
      <c r="H17" s="226">
        <v>8</v>
      </c>
      <c r="I17" s="227">
        <f t="shared" ref="I17:I20" si="5">G17-H17</f>
        <v>11</v>
      </c>
      <c r="J17" s="228">
        <f t="shared" ref="J17:J20" si="6">F17/$B$4</f>
        <v>2</v>
      </c>
      <c r="K17" s="229">
        <v>2.5</v>
      </c>
      <c r="L17" s="228">
        <f t="shared" ref="L17:L20" si="7">J17+K17</f>
        <v>4.5</v>
      </c>
      <c r="M17" s="230">
        <v>1</v>
      </c>
    </row>
    <row r="18" spans="1:13" ht="18.75" customHeight="1">
      <c r="A18" s="233" t="s">
        <v>49</v>
      </c>
      <c r="B18" s="226">
        <v>4</v>
      </c>
      <c r="C18" s="226">
        <v>2</v>
      </c>
      <c r="D18" s="226">
        <v>2</v>
      </c>
      <c r="E18" s="226">
        <v>0</v>
      </c>
      <c r="F18" s="227">
        <f t="shared" si="4"/>
        <v>6</v>
      </c>
      <c r="G18" s="226">
        <v>11</v>
      </c>
      <c r="H18" s="226">
        <v>12</v>
      </c>
      <c r="I18" s="227">
        <f t="shared" si="5"/>
        <v>-1</v>
      </c>
      <c r="J18" s="228">
        <f t="shared" si="6"/>
        <v>1</v>
      </c>
      <c r="K18" s="229">
        <v>2</v>
      </c>
      <c r="L18" s="228">
        <f t="shared" si="7"/>
        <v>3</v>
      </c>
      <c r="M18" s="230">
        <v>2</v>
      </c>
    </row>
    <row r="19" spans="1:13" ht="18.75" customHeight="1">
      <c r="A19" s="233" t="s">
        <v>48</v>
      </c>
      <c r="B19" s="226">
        <v>4</v>
      </c>
      <c r="C19" s="226">
        <v>1</v>
      </c>
      <c r="D19" s="226">
        <v>3</v>
      </c>
      <c r="E19" s="226">
        <v>0</v>
      </c>
      <c r="F19" s="227">
        <f t="shared" si="4"/>
        <v>3</v>
      </c>
      <c r="G19" s="226">
        <v>11</v>
      </c>
      <c r="H19" s="226">
        <v>12</v>
      </c>
      <c r="I19" s="227">
        <f t="shared" si="5"/>
        <v>-1</v>
      </c>
      <c r="J19" s="228">
        <f t="shared" si="6"/>
        <v>0.5</v>
      </c>
      <c r="K19" s="229">
        <v>2.2000000000000002</v>
      </c>
      <c r="L19" s="228">
        <f t="shared" si="7"/>
        <v>2.7</v>
      </c>
      <c r="M19" s="230">
        <v>3</v>
      </c>
    </row>
    <row r="20" spans="1:13" ht="18.75" customHeight="1">
      <c r="A20" s="233" t="s">
        <v>144</v>
      </c>
      <c r="B20" s="226">
        <v>4</v>
      </c>
      <c r="C20" s="226">
        <v>1</v>
      </c>
      <c r="D20" s="226">
        <v>3</v>
      </c>
      <c r="E20" s="226">
        <v>0</v>
      </c>
      <c r="F20" s="227">
        <f t="shared" si="4"/>
        <v>3</v>
      </c>
      <c r="G20" s="226">
        <v>6</v>
      </c>
      <c r="H20" s="226">
        <v>15</v>
      </c>
      <c r="I20" s="227">
        <f t="shared" si="5"/>
        <v>-9</v>
      </c>
      <c r="J20" s="228">
        <f t="shared" si="6"/>
        <v>0.5</v>
      </c>
      <c r="K20" s="229">
        <v>1.7</v>
      </c>
      <c r="L20" s="228">
        <f t="shared" si="7"/>
        <v>2.2000000000000002</v>
      </c>
      <c r="M20" s="230">
        <v>4</v>
      </c>
    </row>
    <row r="21" spans="1:13" ht="20.25" customHeight="1">
      <c r="A21" s="349" t="s">
        <v>145</v>
      </c>
      <c r="B21" s="350"/>
      <c r="C21" s="350"/>
      <c r="D21" s="350"/>
      <c r="E21" s="350"/>
      <c r="F21" s="350"/>
      <c r="G21" s="350"/>
      <c r="H21" s="350"/>
      <c r="I21" s="350"/>
      <c r="J21" s="350"/>
      <c r="K21" s="350"/>
      <c r="L21" s="350"/>
      <c r="M21" s="351"/>
    </row>
    <row r="22" spans="1:13" ht="77.25" customHeight="1">
      <c r="A22" s="232" t="s">
        <v>145</v>
      </c>
      <c r="B22" s="224" t="s">
        <v>284</v>
      </c>
      <c r="C22" s="224" t="s">
        <v>285</v>
      </c>
      <c r="D22" s="224" t="s">
        <v>286</v>
      </c>
      <c r="E22" s="224" t="s">
        <v>287</v>
      </c>
      <c r="F22" s="224" t="s">
        <v>288</v>
      </c>
      <c r="G22" s="224" t="s">
        <v>289</v>
      </c>
      <c r="H22" s="224" t="s">
        <v>290</v>
      </c>
      <c r="I22" s="224" t="s">
        <v>291</v>
      </c>
      <c r="J22" s="224" t="s">
        <v>292</v>
      </c>
      <c r="K22" s="224" t="s">
        <v>293</v>
      </c>
      <c r="L22" s="224" t="s">
        <v>294</v>
      </c>
      <c r="M22" s="224" t="s">
        <v>295</v>
      </c>
    </row>
    <row r="23" spans="1:13" ht="15" customHeight="1">
      <c r="A23" s="234" t="s">
        <v>20</v>
      </c>
      <c r="B23" s="226">
        <v>5</v>
      </c>
      <c r="C23" s="226">
        <v>4</v>
      </c>
      <c r="D23" s="226">
        <v>1</v>
      </c>
      <c r="E23" s="226">
        <v>0</v>
      </c>
      <c r="F23" s="227">
        <f t="shared" ref="F23:F27" si="8">(C23*3)+E23</f>
        <v>12</v>
      </c>
      <c r="G23" s="226">
        <v>21</v>
      </c>
      <c r="H23" s="226">
        <v>7</v>
      </c>
      <c r="I23" s="226">
        <f t="shared" ref="I23:I27" si="9">G23-H23</f>
        <v>14</v>
      </c>
      <c r="J23" s="228">
        <f t="shared" ref="J23:J27" si="10">F23/B23</f>
        <v>2.4</v>
      </c>
      <c r="K23" s="229">
        <v>2.5</v>
      </c>
      <c r="L23" s="228">
        <f t="shared" ref="L23:L27" si="11">J23+K23</f>
        <v>4.9000000000000004</v>
      </c>
      <c r="M23" s="230">
        <v>1</v>
      </c>
    </row>
    <row r="24" spans="1:13" ht="15" customHeight="1">
      <c r="A24" s="234" t="s">
        <v>22</v>
      </c>
      <c r="B24" s="226">
        <v>5</v>
      </c>
      <c r="C24" s="226">
        <v>3</v>
      </c>
      <c r="D24" s="226">
        <v>1</v>
      </c>
      <c r="E24" s="226">
        <v>1</v>
      </c>
      <c r="F24" s="227">
        <f t="shared" si="8"/>
        <v>10</v>
      </c>
      <c r="G24" s="226">
        <v>12</v>
      </c>
      <c r="H24" s="226">
        <v>9</v>
      </c>
      <c r="I24" s="226">
        <f t="shared" si="9"/>
        <v>3</v>
      </c>
      <c r="J24" s="228">
        <f t="shared" si="10"/>
        <v>2</v>
      </c>
      <c r="K24" s="229">
        <v>2.2000000000000002</v>
      </c>
      <c r="L24" s="228">
        <f t="shared" si="11"/>
        <v>4.2</v>
      </c>
      <c r="M24" s="230">
        <v>2</v>
      </c>
    </row>
    <row r="25" spans="1:13" ht="15" customHeight="1">
      <c r="A25" s="234" t="s">
        <v>125</v>
      </c>
      <c r="B25" s="226">
        <v>5</v>
      </c>
      <c r="C25" s="226">
        <v>2</v>
      </c>
      <c r="D25" s="226">
        <v>1</v>
      </c>
      <c r="E25" s="226">
        <v>2</v>
      </c>
      <c r="F25" s="227">
        <f t="shared" si="8"/>
        <v>8</v>
      </c>
      <c r="G25" s="226">
        <v>15</v>
      </c>
      <c r="H25" s="226">
        <v>6</v>
      </c>
      <c r="I25" s="226">
        <f t="shared" si="9"/>
        <v>9</v>
      </c>
      <c r="J25" s="228">
        <f t="shared" si="10"/>
        <v>1.6</v>
      </c>
      <c r="K25" s="229">
        <v>2</v>
      </c>
      <c r="L25" s="228">
        <f t="shared" si="11"/>
        <v>3.6</v>
      </c>
      <c r="M25" s="230">
        <v>3</v>
      </c>
    </row>
    <row r="26" spans="1:13" ht="15" customHeight="1">
      <c r="A26" s="234" t="s">
        <v>144</v>
      </c>
      <c r="B26" s="226">
        <v>5</v>
      </c>
      <c r="C26" s="226">
        <v>1</v>
      </c>
      <c r="D26" s="226">
        <v>3</v>
      </c>
      <c r="E26" s="226">
        <v>1</v>
      </c>
      <c r="F26" s="227">
        <f t="shared" si="8"/>
        <v>4</v>
      </c>
      <c r="G26" s="227">
        <v>8</v>
      </c>
      <c r="H26" s="226">
        <v>11</v>
      </c>
      <c r="I26" s="226">
        <f t="shared" si="9"/>
        <v>-3</v>
      </c>
      <c r="J26" s="228">
        <f t="shared" si="10"/>
        <v>0.8</v>
      </c>
      <c r="K26" s="229">
        <v>1.7</v>
      </c>
      <c r="L26" s="228">
        <f t="shared" si="11"/>
        <v>2.5</v>
      </c>
      <c r="M26" s="230">
        <v>4</v>
      </c>
    </row>
    <row r="27" spans="1:13" ht="15" customHeight="1">
      <c r="A27" s="234" t="s">
        <v>146</v>
      </c>
      <c r="B27" s="226">
        <v>4</v>
      </c>
      <c r="C27" s="226">
        <v>0</v>
      </c>
      <c r="D27" s="226">
        <v>4</v>
      </c>
      <c r="E27" s="226">
        <v>0</v>
      </c>
      <c r="F27" s="227">
        <f t="shared" si="8"/>
        <v>0</v>
      </c>
      <c r="G27" s="227">
        <v>3</v>
      </c>
      <c r="H27" s="227">
        <v>18</v>
      </c>
      <c r="I27" s="226">
        <f t="shared" si="9"/>
        <v>-15</v>
      </c>
      <c r="J27" s="228">
        <f t="shared" si="10"/>
        <v>0</v>
      </c>
      <c r="K27" s="229">
        <v>1</v>
      </c>
      <c r="L27" s="228">
        <f t="shared" si="11"/>
        <v>1</v>
      </c>
      <c r="M27" s="230">
        <v>5</v>
      </c>
    </row>
    <row r="28" spans="1:13" ht="95.25" customHeight="1">
      <c r="A28" s="334"/>
      <c r="B28" s="335"/>
      <c r="C28" s="335"/>
      <c r="D28" s="335"/>
      <c r="E28" s="335"/>
      <c r="F28" s="335"/>
      <c r="G28" s="335"/>
      <c r="H28" s="335"/>
      <c r="I28" s="335"/>
      <c r="J28" s="335"/>
      <c r="K28" s="335"/>
      <c r="L28" s="335"/>
      <c r="M28" s="336"/>
    </row>
  </sheetData>
  <sheetProtection algorithmName="SHA-512" hashValue="yCQ43pxe3+Dz9OJXHE6XXo2wqsfGJXoR9UMaz0zx1+MtWcqTCvgIoxFcAvxaZnna/Hoh0YBL2Ch+JgFmpatbgw==" saltValue="5yGPpNpo/E/fYgm+oQ1q+g==" spinCount="100000" sheet="1" objects="1" scenarios="1"/>
  <mergeCells count="5">
    <mergeCell ref="A1:M1"/>
    <mergeCell ref="A2:M2"/>
    <mergeCell ref="A15:M15"/>
    <mergeCell ref="A21:M21"/>
    <mergeCell ref="A28:M28"/>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70"/>
  <sheetViews>
    <sheetView showGridLines="0" workbookViewId="0">
      <selection sqref="A1:L1"/>
    </sheetView>
  </sheetViews>
  <sheetFormatPr baseColWidth="10" defaultColWidth="14.42578125" defaultRowHeight="15" customHeight="1"/>
  <cols>
    <col min="1" max="1" width="5.7109375" customWidth="1"/>
    <col min="2" max="2" width="29.42578125" customWidth="1"/>
    <col min="3" max="3" width="5.28515625" customWidth="1"/>
    <col min="4" max="6" width="3.5703125" customWidth="1"/>
    <col min="7" max="7" width="3.140625" customWidth="1"/>
    <col min="8" max="8" width="19" customWidth="1"/>
    <col min="9" max="9" width="29.7109375" customWidth="1"/>
    <col min="10" max="11" width="5.7109375" customWidth="1"/>
    <col min="12" max="12" width="29.140625" customWidth="1"/>
  </cols>
  <sheetData>
    <row r="1" spans="1:12" ht="86.25" customHeight="1">
      <c r="A1" s="261"/>
      <c r="B1" s="251"/>
      <c r="C1" s="251"/>
      <c r="D1" s="251"/>
      <c r="E1" s="251"/>
      <c r="F1" s="251"/>
      <c r="G1" s="251"/>
      <c r="H1" s="251"/>
      <c r="I1" s="251"/>
      <c r="J1" s="251"/>
      <c r="K1" s="251"/>
      <c r="L1" s="248"/>
    </row>
    <row r="2" spans="1:12" ht="25.5" customHeight="1">
      <c r="A2" s="260" t="s">
        <v>6</v>
      </c>
      <c r="B2" s="251"/>
      <c r="C2" s="251"/>
      <c r="D2" s="251"/>
      <c r="E2" s="251"/>
      <c r="F2" s="251"/>
      <c r="G2" s="251"/>
      <c r="H2" s="251"/>
      <c r="I2" s="251"/>
      <c r="J2" s="251"/>
      <c r="K2" s="251"/>
      <c r="L2" s="248"/>
    </row>
    <row r="3" spans="1:12" ht="25.5" customHeight="1">
      <c r="A3" s="7" t="s">
        <v>7</v>
      </c>
      <c r="B3" s="262" t="s">
        <v>8</v>
      </c>
      <c r="C3" s="248"/>
      <c r="D3" s="260" t="s">
        <v>9</v>
      </c>
      <c r="E3" s="251"/>
      <c r="F3" s="251"/>
      <c r="G3" s="251"/>
      <c r="H3" s="248"/>
      <c r="I3" s="263" t="s">
        <v>10</v>
      </c>
      <c r="J3" s="239"/>
      <c r="K3" s="239"/>
      <c r="L3" s="240"/>
    </row>
    <row r="4" spans="1:12" ht="25.5" customHeight="1">
      <c r="A4" s="7">
        <v>1</v>
      </c>
      <c r="B4" s="8" t="s">
        <v>11</v>
      </c>
      <c r="C4" s="9"/>
      <c r="D4" s="10">
        <v>1</v>
      </c>
      <c r="E4" s="259" t="s">
        <v>11</v>
      </c>
      <c r="F4" s="251"/>
      <c r="G4" s="251"/>
      <c r="H4" s="248"/>
      <c r="I4" s="241"/>
      <c r="J4" s="242"/>
      <c r="K4" s="242"/>
      <c r="L4" s="243"/>
    </row>
    <row r="5" spans="1:12" ht="25.5" customHeight="1">
      <c r="A5" s="7">
        <v>2</v>
      </c>
      <c r="B5" s="8" t="s">
        <v>12</v>
      </c>
      <c r="C5" s="9"/>
      <c r="D5" s="10">
        <v>2</v>
      </c>
      <c r="E5" s="258" t="s">
        <v>13</v>
      </c>
      <c r="F5" s="251"/>
      <c r="G5" s="251"/>
      <c r="H5" s="248"/>
      <c r="I5" s="241"/>
      <c r="J5" s="242"/>
      <c r="K5" s="242"/>
      <c r="L5" s="243"/>
    </row>
    <row r="6" spans="1:12" ht="25.5" customHeight="1">
      <c r="A6" s="7">
        <v>3</v>
      </c>
      <c r="B6" s="8" t="s">
        <v>14</v>
      </c>
      <c r="C6" s="9"/>
      <c r="D6" s="10">
        <v>3</v>
      </c>
      <c r="E6" s="258" t="s">
        <v>15</v>
      </c>
      <c r="F6" s="251"/>
      <c r="G6" s="251"/>
      <c r="H6" s="248"/>
      <c r="I6" s="241"/>
      <c r="J6" s="242"/>
      <c r="K6" s="242"/>
      <c r="L6" s="243"/>
    </row>
    <row r="7" spans="1:12" ht="25.5" customHeight="1">
      <c r="A7" s="7">
        <v>4</v>
      </c>
      <c r="B7" s="8" t="s">
        <v>13</v>
      </c>
      <c r="C7" s="9"/>
      <c r="D7" s="10">
        <v>4</v>
      </c>
      <c r="E7" s="259" t="s">
        <v>16</v>
      </c>
      <c r="F7" s="251"/>
      <c r="G7" s="251"/>
      <c r="H7" s="248"/>
      <c r="I7" s="241"/>
      <c r="J7" s="242"/>
      <c r="K7" s="242"/>
      <c r="L7" s="243"/>
    </row>
    <row r="8" spans="1:12" ht="25.5" customHeight="1">
      <c r="A8" s="7">
        <v>5</v>
      </c>
      <c r="B8" s="8" t="s">
        <v>15</v>
      </c>
      <c r="C8" s="9"/>
      <c r="D8" s="10">
        <v>5</v>
      </c>
      <c r="E8" s="259" t="s">
        <v>17</v>
      </c>
      <c r="F8" s="251"/>
      <c r="G8" s="251"/>
      <c r="H8" s="248"/>
      <c r="I8" s="241"/>
      <c r="J8" s="242"/>
      <c r="K8" s="242"/>
      <c r="L8" s="243"/>
    </row>
    <row r="9" spans="1:12" ht="25.5" customHeight="1">
      <c r="A9" s="7">
        <v>6</v>
      </c>
      <c r="B9" s="8" t="s">
        <v>18</v>
      </c>
      <c r="C9" s="9"/>
      <c r="D9" s="11"/>
      <c r="E9" s="260" t="s">
        <v>19</v>
      </c>
      <c r="F9" s="251"/>
      <c r="G9" s="251"/>
      <c r="H9" s="248"/>
      <c r="I9" s="241"/>
      <c r="J9" s="242"/>
      <c r="K9" s="242"/>
      <c r="L9" s="243"/>
    </row>
    <row r="10" spans="1:12" ht="25.5" customHeight="1">
      <c r="A10" s="7">
        <v>7</v>
      </c>
      <c r="B10" s="8" t="s">
        <v>20</v>
      </c>
      <c r="C10" s="9"/>
      <c r="D10" s="10">
        <v>1</v>
      </c>
      <c r="E10" s="258" t="s">
        <v>12</v>
      </c>
      <c r="F10" s="251"/>
      <c r="G10" s="251"/>
      <c r="H10" s="248"/>
      <c r="I10" s="241"/>
      <c r="J10" s="242"/>
      <c r="K10" s="242"/>
      <c r="L10" s="243"/>
    </row>
    <row r="11" spans="1:12" ht="25.5" customHeight="1">
      <c r="A11" s="7">
        <v>8</v>
      </c>
      <c r="B11" s="8" t="s">
        <v>16</v>
      </c>
      <c r="C11" s="9"/>
      <c r="D11" s="10">
        <v>2</v>
      </c>
      <c r="E11" s="258" t="s">
        <v>14</v>
      </c>
      <c r="F11" s="251"/>
      <c r="G11" s="251"/>
      <c r="H11" s="248"/>
      <c r="I11" s="241"/>
      <c r="J11" s="242"/>
      <c r="K11" s="242"/>
      <c r="L11" s="243"/>
    </row>
    <row r="12" spans="1:12" ht="25.5" customHeight="1">
      <c r="A12" s="7">
        <v>9</v>
      </c>
      <c r="B12" s="8" t="s">
        <v>17</v>
      </c>
      <c r="C12" s="9"/>
      <c r="D12" s="10">
        <v>3</v>
      </c>
      <c r="E12" s="258" t="s">
        <v>18</v>
      </c>
      <c r="F12" s="251"/>
      <c r="G12" s="251"/>
      <c r="H12" s="248"/>
      <c r="I12" s="241"/>
      <c r="J12" s="242"/>
      <c r="K12" s="242"/>
      <c r="L12" s="243"/>
    </row>
    <row r="13" spans="1:12" ht="25.5" customHeight="1">
      <c r="A13" s="7">
        <v>10</v>
      </c>
      <c r="B13" s="8" t="s">
        <v>21</v>
      </c>
      <c r="C13" s="9"/>
      <c r="D13" s="10">
        <v>4</v>
      </c>
      <c r="E13" s="258" t="s">
        <v>20</v>
      </c>
      <c r="F13" s="251"/>
      <c r="G13" s="251"/>
      <c r="H13" s="248"/>
      <c r="I13" s="241"/>
      <c r="J13" s="242"/>
      <c r="K13" s="242"/>
      <c r="L13" s="243"/>
    </row>
    <row r="14" spans="1:12" ht="25.5" customHeight="1">
      <c r="A14" s="7">
        <v>11</v>
      </c>
      <c r="B14" s="8" t="s">
        <v>22</v>
      </c>
      <c r="C14" s="9"/>
      <c r="D14" s="10">
        <v>5</v>
      </c>
      <c r="E14" s="264" t="s">
        <v>21</v>
      </c>
      <c r="F14" s="251"/>
      <c r="G14" s="251"/>
      <c r="H14" s="248"/>
      <c r="I14" s="241"/>
      <c r="J14" s="242"/>
      <c r="K14" s="242"/>
      <c r="L14" s="243"/>
    </row>
    <row r="15" spans="1:12" ht="25.5" customHeight="1">
      <c r="A15" s="7"/>
      <c r="B15" s="8"/>
      <c r="C15" s="9"/>
      <c r="D15" s="10">
        <v>6</v>
      </c>
      <c r="E15" s="265" t="s">
        <v>22</v>
      </c>
      <c r="F15" s="251"/>
      <c r="G15" s="251"/>
      <c r="H15" s="248"/>
      <c r="I15" s="244"/>
      <c r="J15" s="245"/>
      <c r="K15" s="245"/>
      <c r="L15" s="246"/>
    </row>
    <row r="16" spans="1:12" ht="25.5" customHeight="1">
      <c r="A16" s="254" t="s">
        <v>23</v>
      </c>
      <c r="B16" s="251"/>
      <c r="C16" s="251"/>
      <c r="D16" s="251"/>
      <c r="E16" s="251"/>
      <c r="F16" s="251"/>
      <c r="G16" s="251"/>
      <c r="H16" s="251"/>
      <c r="I16" s="251"/>
      <c r="J16" s="251"/>
      <c r="K16" s="251"/>
      <c r="L16" s="248"/>
    </row>
    <row r="17" spans="1:12" ht="25.5" customHeight="1">
      <c r="A17" s="12" t="s">
        <v>24</v>
      </c>
      <c r="B17" s="254" t="s">
        <v>25</v>
      </c>
      <c r="C17" s="248"/>
      <c r="D17" s="254" t="s">
        <v>26</v>
      </c>
      <c r="E17" s="251"/>
      <c r="F17" s="248"/>
      <c r="G17" s="13"/>
      <c r="H17" s="12" t="s">
        <v>27</v>
      </c>
      <c r="I17" s="12" t="s">
        <v>28</v>
      </c>
      <c r="J17" s="254" t="s">
        <v>29</v>
      </c>
      <c r="K17" s="248"/>
      <c r="L17" s="12" t="s">
        <v>28</v>
      </c>
    </row>
    <row r="18" spans="1:12" ht="25.5" customHeight="1">
      <c r="A18" s="14">
        <v>1</v>
      </c>
      <c r="B18" s="13" t="s">
        <v>11</v>
      </c>
      <c r="C18" s="9"/>
      <c r="D18" s="9">
        <v>2</v>
      </c>
      <c r="E18" s="15">
        <v>5</v>
      </c>
      <c r="F18" s="253">
        <v>1</v>
      </c>
      <c r="G18" s="9">
        <v>1</v>
      </c>
      <c r="H18" s="9" t="s">
        <v>30</v>
      </c>
      <c r="I18" s="16" t="str">
        <f t="shared" ref="I18:I19" si="0">B19</f>
        <v>CORAZONISTA X - BOGOTÁ</v>
      </c>
      <c r="J18" s="8"/>
      <c r="K18" s="8"/>
      <c r="L18" s="17" t="str">
        <f>B22</f>
        <v>PUMAS - VALLE DEL CAUCA</v>
      </c>
    </row>
    <row r="19" spans="1:12" ht="25.5" customHeight="1">
      <c r="A19" s="14">
        <v>2</v>
      </c>
      <c r="B19" s="13" t="s">
        <v>13</v>
      </c>
      <c r="C19" s="9"/>
      <c r="D19" s="9">
        <v>3</v>
      </c>
      <c r="E19" s="15">
        <v>4</v>
      </c>
      <c r="F19" s="237"/>
      <c r="G19" s="9">
        <v>2</v>
      </c>
      <c r="H19" s="9" t="s">
        <v>30</v>
      </c>
      <c r="I19" s="16" t="str">
        <f t="shared" si="0"/>
        <v>KAYROS - QUINDIO</v>
      </c>
      <c r="J19" s="8"/>
      <c r="K19" s="8"/>
      <c r="L19" s="17" t="str">
        <f t="shared" ref="L19:L20" si="1">B21</f>
        <v>MANIZALES H. C."B" - CALDAS</v>
      </c>
    </row>
    <row r="20" spans="1:12" ht="25.5" customHeight="1">
      <c r="A20" s="14">
        <v>3</v>
      </c>
      <c r="B20" s="13" t="s">
        <v>15</v>
      </c>
      <c r="C20" s="9"/>
      <c r="D20" s="9">
        <v>1</v>
      </c>
      <c r="E20" s="15">
        <v>5</v>
      </c>
      <c r="F20" s="253">
        <v>2</v>
      </c>
      <c r="G20" s="9">
        <v>3</v>
      </c>
      <c r="H20" s="9" t="s">
        <v>31</v>
      </c>
      <c r="I20" s="16" t="str">
        <f t="shared" ref="I20:I21" si="2">B18</f>
        <v>FCM ROLLING NEGRO - CALDAS</v>
      </c>
      <c r="J20" s="8"/>
      <c r="K20" s="8"/>
      <c r="L20" s="17" t="str">
        <f t="shared" si="1"/>
        <v>PUMAS - VALLE DEL CAUCA</v>
      </c>
    </row>
    <row r="21" spans="1:12" ht="25.5" customHeight="1">
      <c r="A21" s="14">
        <v>4</v>
      </c>
      <c r="B21" s="13" t="s">
        <v>32</v>
      </c>
      <c r="C21" s="9"/>
      <c r="D21" s="9">
        <v>2</v>
      </c>
      <c r="E21" s="15">
        <v>3</v>
      </c>
      <c r="F21" s="237"/>
      <c r="G21" s="9">
        <v>4</v>
      </c>
      <c r="H21" s="9" t="s">
        <v>31</v>
      </c>
      <c r="I21" s="16" t="str">
        <f t="shared" si="2"/>
        <v>CORAZONISTA X - BOGOTÁ</v>
      </c>
      <c r="J21" s="8"/>
      <c r="K21" s="8"/>
      <c r="L21" s="17" t="str">
        <f t="shared" ref="L21:L22" si="3">B20</f>
        <v>KAYROS - QUINDIO</v>
      </c>
    </row>
    <row r="22" spans="1:12" ht="25.5" customHeight="1">
      <c r="A22" s="18">
        <v>5</v>
      </c>
      <c r="B22" s="13" t="s">
        <v>17</v>
      </c>
      <c r="C22" s="9"/>
      <c r="D22" s="9">
        <v>1</v>
      </c>
      <c r="E22" s="15">
        <v>4</v>
      </c>
      <c r="F22" s="253">
        <v>3</v>
      </c>
      <c r="G22" s="9">
        <v>5</v>
      </c>
      <c r="H22" s="9" t="s">
        <v>33</v>
      </c>
      <c r="I22" s="16" t="str">
        <f>B18</f>
        <v>FCM ROLLING NEGRO - CALDAS</v>
      </c>
      <c r="J22" s="8"/>
      <c r="K22" s="8"/>
      <c r="L22" s="17" t="str">
        <f t="shared" si="3"/>
        <v>MANIZALES H. C."B" - CALDAS</v>
      </c>
    </row>
    <row r="23" spans="1:12" ht="25.5" customHeight="1">
      <c r="A23" s="263"/>
      <c r="B23" s="239"/>
      <c r="C23" s="240"/>
      <c r="D23" s="9">
        <v>5</v>
      </c>
      <c r="E23" s="15">
        <v>3</v>
      </c>
      <c r="F23" s="237"/>
      <c r="G23" s="9">
        <v>6</v>
      </c>
      <c r="H23" s="9" t="s">
        <v>33</v>
      </c>
      <c r="I23" s="16" t="str">
        <f>B22</f>
        <v>PUMAS - VALLE DEL CAUCA</v>
      </c>
      <c r="J23" s="8"/>
      <c r="K23" s="8"/>
      <c r="L23" s="17" t="str">
        <f>B20</f>
        <v>KAYROS - QUINDIO</v>
      </c>
    </row>
    <row r="24" spans="1:12" ht="25.5" customHeight="1">
      <c r="A24" s="241"/>
      <c r="B24" s="242"/>
      <c r="C24" s="243"/>
      <c r="D24" s="9">
        <v>1</v>
      </c>
      <c r="E24" s="15">
        <v>3</v>
      </c>
      <c r="F24" s="253">
        <v>4</v>
      </c>
      <c r="G24" s="9">
        <v>7</v>
      </c>
      <c r="H24" s="9" t="s">
        <v>34</v>
      </c>
      <c r="I24" s="16" t="str">
        <f>B18</f>
        <v>FCM ROLLING NEGRO - CALDAS</v>
      </c>
      <c r="J24" s="8"/>
      <c r="K24" s="8"/>
      <c r="L24" s="17" t="str">
        <f>B20</f>
        <v>KAYROS - QUINDIO</v>
      </c>
    </row>
    <row r="25" spans="1:12" ht="25.5" customHeight="1">
      <c r="A25" s="241"/>
      <c r="B25" s="242"/>
      <c r="C25" s="243"/>
      <c r="D25" s="9">
        <v>4</v>
      </c>
      <c r="E25" s="15">
        <v>2</v>
      </c>
      <c r="F25" s="237"/>
      <c r="G25" s="9">
        <v>8</v>
      </c>
      <c r="H25" s="9" t="s">
        <v>34</v>
      </c>
      <c r="I25" s="16" t="str">
        <f>B21</f>
        <v>MANIZALES H. C."B" - CALDAS</v>
      </c>
      <c r="J25" s="8"/>
      <c r="K25" s="8"/>
      <c r="L25" s="17" t="str">
        <f>B19</f>
        <v>CORAZONISTA X - BOGOTÁ</v>
      </c>
    </row>
    <row r="26" spans="1:12" ht="25.5" customHeight="1">
      <c r="A26" s="241"/>
      <c r="B26" s="242"/>
      <c r="C26" s="243"/>
      <c r="D26" s="9">
        <v>1</v>
      </c>
      <c r="E26" s="15">
        <v>2</v>
      </c>
      <c r="F26" s="253">
        <v>5</v>
      </c>
      <c r="G26" s="9">
        <v>9</v>
      </c>
      <c r="H26" s="9" t="s">
        <v>35</v>
      </c>
      <c r="I26" s="16" t="str">
        <f>B18</f>
        <v>FCM ROLLING NEGRO - CALDAS</v>
      </c>
      <c r="J26" s="8"/>
      <c r="K26" s="8"/>
      <c r="L26" s="17" t="str">
        <f>B19</f>
        <v>CORAZONISTA X - BOGOTÁ</v>
      </c>
    </row>
    <row r="27" spans="1:12" ht="25.5" customHeight="1">
      <c r="A27" s="244"/>
      <c r="B27" s="245"/>
      <c r="C27" s="246"/>
      <c r="D27" s="9">
        <v>4</v>
      </c>
      <c r="E27" s="15">
        <v>5</v>
      </c>
      <c r="F27" s="237"/>
      <c r="G27" s="9">
        <v>10</v>
      </c>
      <c r="H27" s="9" t="s">
        <v>35</v>
      </c>
      <c r="I27" s="16" t="str">
        <f>B21</f>
        <v>MANIZALES H. C."B" - CALDAS</v>
      </c>
      <c r="J27" s="17"/>
      <c r="K27" s="17"/>
      <c r="L27" s="17" t="str">
        <f>B22</f>
        <v>PUMAS - VALLE DEL CAUCA</v>
      </c>
    </row>
    <row r="28" spans="1:12" ht="25.5" customHeight="1">
      <c r="A28" s="254" t="s">
        <v>36</v>
      </c>
      <c r="B28" s="251"/>
      <c r="C28" s="251"/>
      <c r="D28" s="251"/>
      <c r="E28" s="251"/>
      <c r="F28" s="251"/>
      <c r="G28" s="251"/>
      <c r="H28" s="251"/>
      <c r="I28" s="251"/>
      <c r="J28" s="251"/>
      <c r="K28" s="251"/>
      <c r="L28" s="248"/>
    </row>
    <row r="29" spans="1:12" ht="25.5" customHeight="1">
      <c r="A29" s="12" t="s">
        <v>24</v>
      </c>
      <c r="B29" s="254" t="s">
        <v>25</v>
      </c>
      <c r="C29" s="248"/>
      <c r="D29" s="254" t="s">
        <v>26</v>
      </c>
      <c r="E29" s="251"/>
      <c r="F29" s="248"/>
      <c r="G29" s="13"/>
      <c r="H29" s="12" t="s">
        <v>27</v>
      </c>
      <c r="I29" s="12" t="s">
        <v>28</v>
      </c>
      <c r="J29" s="254" t="s">
        <v>29</v>
      </c>
      <c r="K29" s="248"/>
      <c r="L29" s="12" t="s">
        <v>28</v>
      </c>
    </row>
    <row r="30" spans="1:12" ht="25.5" customHeight="1">
      <c r="A30" s="14">
        <v>1</v>
      </c>
      <c r="B30" s="19" t="s">
        <v>12</v>
      </c>
      <c r="C30" s="9"/>
      <c r="D30" s="20">
        <v>1</v>
      </c>
      <c r="E30" s="21">
        <v>6</v>
      </c>
      <c r="F30" s="235">
        <v>1</v>
      </c>
      <c r="G30" s="20">
        <v>1</v>
      </c>
      <c r="H30" s="9" t="s">
        <v>37</v>
      </c>
      <c r="I30" s="22" t="str">
        <f t="shared" ref="I30:I32" si="4">B30</f>
        <v>SUPER PATIN - ANTIOQUIA</v>
      </c>
      <c r="J30" s="23"/>
      <c r="K30" s="23"/>
      <c r="L30" s="24" t="str">
        <f>B35</f>
        <v>SABANETA - ANTIOQUIA</v>
      </c>
    </row>
    <row r="31" spans="1:12" ht="25.5" customHeight="1">
      <c r="A31" s="14">
        <v>2</v>
      </c>
      <c r="B31" s="19" t="s">
        <v>14</v>
      </c>
      <c r="C31" s="9"/>
      <c r="D31" s="20">
        <v>2</v>
      </c>
      <c r="E31" s="21">
        <v>5</v>
      </c>
      <c r="F31" s="236"/>
      <c r="G31" s="20">
        <v>2</v>
      </c>
      <c r="H31" s="9" t="s">
        <v>37</v>
      </c>
      <c r="I31" s="22" t="str">
        <f t="shared" si="4"/>
        <v>CORAZONISTA ROJO - BOGOTÁ</v>
      </c>
      <c r="J31" s="23"/>
      <c r="K31" s="23"/>
      <c r="L31" s="24" t="str">
        <f>B34</f>
        <v>FCM ROLLING BLANCO - CALDAS</v>
      </c>
    </row>
    <row r="32" spans="1:12" ht="25.5" customHeight="1">
      <c r="A32" s="14">
        <v>3</v>
      </c>
      <c r="B32" s="19" t="s">
        <v>38</v>
      </c>
      <c r="C32" s="9"/>
      <c r="D32" s="20">
        <v>3</v>
      </c>
      <c r="E32" s="21">
        <v>4</v>
      </c>
      <c r="F32" s="237"/>
      <c r="G32" s="20">
        <v>3</v>
      </c>
      <c r="H32" s="9" t="s">
        <v>37</v>
      </c>
      <c r="I32" s="22" t="str">
        <f t="shared" si="4"/>
        <v>MANIZALES H. C."A" - CALDAS</v>
      </c>
      <c r="J32" s="23"/>
      <c r="K32" s="23"/>
      <c r="L32" s="24" t="str">
        <f t="shared" ref="L32:L33" si="5">B33</f>
        <v>HURACANES - VALLE DEL CAUCA</v>
      </c>
    </row>
    <row r="33" spans="1:12" ht="25.5" customHeight="1">
      <c r="A33" s="14">
        <v>4</v>
      </c>
      <c r="B33" s="19" t="s">
        <v>20</v>
      </c>
      <c r="C33" s="9"/>
      <c r="D33" s="25">
        <v>1</v>
      </c>
      <c r="E33" s="21">
        <v>5</v>
      </c>
      <c r="F33" s="235">
        <v>2</v>
      </c>
      <c r="G33" s="20">
        <v>4</v>
      </c>
      <c r="H33" s="9" t="s">
        <v>39</v>
      </c>
      <c r="I33" s="16" t="str">
        <f>B30</f>
        <v>SUPER PATIN - ANTIOQUIA</v>
      </c>
      <c r="J33" s="23"/>
      <c r="K33" s="23"/>
      <c r="L33" s="24" t="str">
        <f t="shared" si="5"/>
        <v>FCM ROLLING BLANCO - CALDAS</v>
      </c>
    </row>
    <row r="34" spans="1:12" ht="25.5" customHeight="1">
      <c r="A34" s="14">
        <v>5</v>
      </c>
      <c r="B34" s="19" t="s">
        <v>21</v>
      </c>
      <c r="C34" s="9"/>
      <c r="D34" s="20">
        <v>6</v>
      </c>
      <c r="E34" s="21">
        <v>4</v>
      </c>
      <c r="F34" s="236"/>
      <c r="G34" s="20">
        <v>5</v>
      </c>
      <c r="H34" s="9" t="s">
        <v>39</v>
      </c>
      <c r="I34" s="22" t="str">
        <f>B35</f>
        <v>SABANETA - ANTIOQUIA</v>
      </c>
      <c r="J34" s="23"/>
      <c r="K34" s="23"/>
      <c r="L34" s="24" t="str">
        <f>B33</f>
        <v>HURACANES - VALLE DEL CAUCA</v>
      </c>
    </row>
    <row r="35" spans="1:12" ht="25.5" customHeight="1">
      <c r="A35" s="14">
        <v>6</v>
      </c>
      <c r="B35" s="19" t="s">
        <v>22</v>
      </c>
      <c r="C35" s="26"/>
      <c r="D35" s="25">
        <v>2</v>
      </c>
      <c r="E35" s="21">
        <v>3</v>
      </c>
      <c r="F35" s="237"/>
      <c r="G35" s="20">
        <v>6</v>
      </c>
      <c r="H35" s="9" t="s">
        <v>39</v>
      </c>
      <c r="I35" s="16" t="str">
        <f>B31</f>
        <v>CORAZONISTA ROJO - BOGOTÁ</v>
      </c>
      <c r="J35" s="23"/>
      <c r="K35" s="23"/>
      <c r="L35" s="24" t="str">
        <f t="shared" ref="L35:L36" si="6">B32</f>
        <v>MANIZALES H. C."A" - CALDAS</v>
      </c>
    </row>
    <row r="36" spans="1:12" ht="25.5" customHeight="1">
      <c r="A36" s="238"/>
      <c r="B36" s="239"/>
      <c r="C36" s="240"/>
      <c r="D36" s="25">
        <v>1</v>
      </c>
      <c r="E36" s="21">
        <v>4</v>
      </c>
      <c r="F36" s="235">
        <v>3</v>
      </c>
      <c r="G36" s="20">
        <v>7</v>
      </c>
      <c r="H36" s="9" t="s">
        <v>40</v>
      </c>
      <c r="I36" s="16" t="str">
        <f>B30</f>
        <v>SUPER PATIN - ANTIOQUIA</v>
      </c>
      <c r="J36" s="23"/>
      <c r="K36" s="23"/>
      <c r="L36" s="24" t="str">
        <f t="shared" si="6"/>
        <v>HURACANES - VALLE DEL CAUCA</v>
      </c>
    </row>
    <row r="37" spans="1:12" ht="25.5" customHeight="1">
      <c r="A37" s="241"/>
      <c r="B37" s="242"/>
      <c r="C37" s="243"/>
      <c r="D37" s="25">
        <v>5</v>
      </c>
      <c r="E37" s="21">
        <v>3</v>
      </c>
      <c r="F37" s="236"/>
      <c r="G37" s="20">
        <v>8</v>
      </c>
      <c r="H37" s="9" t="s">
        <v>40</v>
      </c>
      <c r="I37" s="16" t="str">
        <f t="shared" ref="I37:I38" si="7">B34</f>
        <v>FCM ROLLING BLANCO - CALDAS</v>
      </c>
      <c r="J37" s="23"/>
      <c r="K37" s="23"/>
      <c r="L37" s="24" t="str">
        <f>B32</f>
        <v>MANIZALES H. C."A" - CALDAS</v>
      </c>
    </row>
    <row r="38" spans="1:12" ht="25.5" customHeight="1">
      <c r="A38" s="241"/>
      <c r="B38" s="242"/>
      <c r="C38" s="243"/>
      <c r="D38" s="20">
        <v>6</v>
      </c>
      <c r="E38" s="21">
        <v>2</v>
      </c>
      <c r="F38" s="237"/>
      <c r="G38" s="20">
        <v>9</v>
      </c>
      <c r="H38" s="9" t="s">
        <v>40</v>
      </c>
      <c r="I38" s="22" t="str">
        <f t="shared" si="7"/>
        <v>SABANETA - ANTIOQUIA</v>
      </c>
      <c r="J38" s="23"/>
      <c r="K38" s="23"/>
      <c r="L38" s="24" t="str">
        <f t="shared" ref="L38:L39" si="8">B31</f>
        <v>CORAZONISTA ROJO - BOGOTÁ</v>
      </c>
    </row>
    <row r="39" spans="1:12" ht="25.5" customHeight="1">
      <c r="A39" s="241"/>
      <c r="B39" s="242"/>
      <c r="C39" s="243"/>
      <c r="D39" s="20">
        <v>1</v>
      </c>
      <c r="E39" s="21">
        <v>3</v>
      </c>
      <c r="F39" s="235">
        <v>4</v>
      </c>
      <c r="G39" s="20">
        <v>10</v>
      </c>
      <c r="H39" s="9" t="s">
        <v>41</v>
      </c>
      <c r="I39" s="16" t="str">
        <f>B30</f>
        <v>SUPER PATIN - ANTIOQUIA</v>
      </c>
      <c r="J39" s="23"/>
      <c r="K39" s="23"/>
      <c r="L39" s="24" t="str">
        <f t="shared" si="8"/>
        <v>MANIZALES H. C."A" - CALDAS</v>
      </c>
    </row>
    <row r="40" spans="1:12" ht="25.5" customHeight="1">
      <c r="A40" s="241"/>
      <c r="B40" s="242"/>
      <c r="C40" s="243"/>
      <c r="D40" s="20">
        <v>4</v>
      </c>
      <c r="E40" s="21">
        <v>2</v>
      </c>
      <c r="F40" s="236"/>
      <c r="G40" s="20">
        <v>11</v>
      </c>
      <c r="H40" s="9" t="s">
        <v>41</v>
      </c>
      <c r="I40" s="22" t="str">
        <f>B33</f>
        <v>HURACANES - VALLE DEL CAUCA</v>
      </c>
      <c r="J40" s="23"/>
      <c r="K40" s="23"/>
      <c r="L40" s="24" t="str">
        <f>B31</f>
        <v>CORAZONISTA ROJO - BOGOTÁ</v>
      </c>
    </row>
    <row r="41" spans="1:12" ht="25.5" customHeight="1">
      <c r="A41" s="241"/>
      <c r="B41" s="242"/>
      <c r="C41" s="243"/>
      <c r="D41" s="20">
        <v>5</v>
      </c>
      <c r="E41" s="21">
        <v>6</v>
      </c>
      <c r="F41" s="237"/>
      <c r="G41" s="20">
        <v>12</v>
      </c>
      <c r="H41" s="9" t="s">
        <v>41</v>
      </c>
      <c r="I41" s="22" t="s">
        <v>21</v>
      </c>
      <c r="J41" s="23"/>
      <c r="K41" s="23"/>
      <c r="L41" s="24" t="str">
        <f>B35</f>
        <v>SABANETA - ANTIOQUIA</v>
      </c>
    </row>
    <row r="42" spans="1:12" ht="25.5" customHeight="1">
      <c r="A42" s="241"/>
      <c r="B42" s="242"/>
      <c r="C42" s="243"/>
      <c r="D42" s="20">
        <v>1</v>
      </c>
      <c r="E42" s="21">
        <v>2</v>
      </c>
      <c r="F42" s="235">
        <v>5</v>
      </c>
      <c r="G42" s="20">
        <v>13</v>
      </c>
      <c r="H42" s="9" t="s">
        <v>42</v>
      </c>
      <c r="I42" s="27" t="str">
        <f>B30</f>
        <v>SUPER PATIN - ANTIOQUIA</v>
      </c>
      <c r="J42" s="23"/>
      <c r="K42" s="23"/>
      <c r="L42" s="28" t="str">
        <f>B31</f>
        <v>CORAZONISTA ROJO - BOGOTÁ</v>
      </c>
    </row>
    <row r="43" spans="1:12" ht="25.5" customHeight="1">
      <c r="A43" s="241"/>
      <c r="B43" s="242"/>
      <c r="C43" s="243"/>
      <c r="D43" s="20">
        <v>3</v>
      </c>
      <c r="E43" s="21">
        <v>6</v>
      </c>
      <c r="F43" s="236"/>
      <c r="G43" s="20">
        <v>14</v>
      </c>
      <c r="H43" s="9" t="s">
        <v>42</v>
      </c>
      <c r="I43" s="29" t="str">
        <f t="shared" ref="I43:I44" si="9">B32</f>
        <v>MANIZALES H. C."A" - CALDAS</v>
      </c>
      <c r="J43" s="23"/>
      <c r="K43" s="23"/>
      <c r="L43" s="28" t="str">
        <f>B35</f>
        <v>SABANETA - ANTIOQUIA</v>
      </c>
    </row>
    <row r="44" spans="1:12" ht="25.5" customHeight="1">
      <c r="A44" s="244"/>
      <c r="B44" s="245"/>
      <c r="C44" s="246"/>
      <c r="D44" s="21">
        <v>4</v>
      </c>
      <c r="E44" s="21">
        <v>5</v>
      </c>
      <c r="F44" s="237"/>
      <c r="G44" s="20">
        <v>15</v>
      </c>
      <c r="H44" s="9" t="s">
        <v>42</v>
      </c>
      <c r="I44" s="29" t="str">
        <f t="shared" si="9"/>
        <v>HURACANES - VALLE DEL CAUCA</v>
      </c>
      <c r="J44" s="23"/>
      <c r="K44" s="23"/>
      <c r="L44" s="28" t="str">
        <f>B34</f>
        <v>FCM ROLLING BLANCO - CALDAS</v>
      </c>
    </row>
    <row r="45" spans="1:12" ht="25.5" customHeight="1">
      <c r="A45" s="255" t="s">
        <v>43</v>
      </c>
      <c r="B45" s="251"/>
      <c r="C45" s="251"/>
      <c r="D45" s="251"/>
      <c r="E45" s="251"/>
      <c r="F45" s="251"/>
      <c r="G45" s="251"/>
      <c r="H45" s="251"/>
      <c r="I45" s="251"/>
      <c r="J45" s="251"/>
      <c r="K45" s="251"/>
      <c r="L45" s="248"/>
    </row>
    <row r="46" spans="1:12" ht="25.5" customHeight="1">
      <c r="A46" s="30" t="s">
        <v>24</v>
      </c>
      <c r="B46" s="247" t="s">
        <v>44</v>
      </c>
      <c r="C46" s="248"/>
      <c r="D46" s="247" t="s">
        <v>26</v>
      </c>
      <c r="E46" s="251"/>
      <c r="F46" s="248"/>
      <c r="G46" s="31"/>
      <c r="H46" s="30" t="s">
        <v>27</v>
      </c>
      <c r="I46" s="32" t="s">
        <v>28</v>
      </c>
      <c r="J46" s="247" t="s">
        <v>29</v>
      </c>
      <c r="K46" s="248"/>
      <c r="L46" s="33" t="s">
        <v>28</v>
      </c>
    </row>
    <row r="47" spans="1:12" ht="25.5" customHeight="1">
      <c r="A47" s="34">
        <v>1</v>
      </c>
      <c r="B47" s="31" t="s">
        <v>45</v>
      </c>
      <c r="C47" s="35"/>
      <c r="D47" s="34">
        <v>1</v>
      </c>
      <c r="E47" s="34">
        <v>4</v>
      </c>
      <c r="F47" s="257">
        <v>1</v>
      </c>
      <c r="G47" s="34">
        <v>1</v>
      </c>
      <c r="H47" s="34" t="s">
        <v>46</v>
      </c>
      <c r="I47" s="36" t="s">
        <v>45</v>
      </c>
      <c r="J47" s="31"/>
      <c r="K47" s="31"/>
      <c r="L47" s="31" t="s">
        <v>47</v>
      </c>
    </row>
    <row r="48" spans="1:12" ht="25.5" customHeight="1">
      <c r="A48" s="34">
        <v>2</v>
      </c>
      <c r="B48" s="31" t="s">
        <v>48</v>
      </c>
      <c r="C48" s="37"/>
      <c r="D48" s="34">
        <v>2</v>
      </c>
      <c r="E48" s="34">
        <v>3</v>
      </c>
      <c r="F48" s="237"/>
      <c r="G48" s="34">
        <v>2</v>
      </c>
      <c r="H48" s="34" t="s">
        <v>46</v>
      </c>
      <c r="I48" s="31" t="s">
        <v>48</v>
      </c>
      <c r="J48" s="31"/>
      <c r="K48" s="31"/>
      <c r="L48" s="31" t="s">
        <v>49</v>
      </c>
    </row>
    <row r="49" spans="1:12" ht="25.5" customHeight="1">
      <c r="A49" s="34">
        <v>3</v>
      </c>
      <c r="B49" s="31" t="s">
        <v>50</v>
      </c>
      <c r="C49" s="37"/>
      <c r="D49" s="34">
        <v>1</v>
      </c>
      <c r="E49" s="34">
        <v>3</v>
      </c>
      <c r="F49" s="257">
        <v>2</v>
      </c>
      <c r="G49" s="34">
        <v>3</v>
      </c>
      <c r="H49" s="34" t="s">
        <v>51</v>
      </c>
      <c r="I49" s="36" t="s">
        <v>45</v>
      </c>
      <c r="J49" s="31"/>
      <c r="K49" s="31"/>
      <c r="L49" s="31" t="s">
        <v>49</v>
      </c>
    </row>
    <row r="50" spans="1:12" ht="25.5" customHeight="1">
      <c r="A50" s="34">
        <v>4</v>
      </c>
      <c r="B50" s="31" t="s">
        <v>47</v>
      </c>
      <c r="C50" s="38"/>
      <c r="D50" s="34">
        <v>4</v>
      </c>
      <c r="E50" s="34">
        <v>2</v>
      </c>
      <c r="F50" s="237"/>
      <c r="G50" s="34">
        <v>4</v>
      </c>
      <c r="H50" s="34" t="s">
        <v>51</v>
      </c>
      <c r="I50" s="36" t="s">
        <v>52</v>
      </c>
      <c r="J50" s="31"/>
      <c r="K50" s="31"/>
      <c r="L50" s="31" t="s">
        <v>48</v>
      </c>
    </row>
    <row r="51" spans="1:12" ht="25.5" customHeight="1">
      <c r="A51" s="249"/>
      <c r="B51" s="239"/>
      <c r="C51" s="240"/>
      <c r="D51" s="34">
        <v>1</v>
      </c>
      <c r="E51" s="34">
        <v>2</v>
      </c>
      <c r="F51" s="257">
        <v>3</v>
      </c>
      <c r="G51" s="34">
        <v>5</v>
      </c>
      <c r="H51" s="34" t="s">
        <v>53</v>
      </c>
      <c r="I51" s="36" t="s">
        <v>45</v>
      </c>
      <c r="J51" s="31"/>
      <c r="K51" s="31"/>
      <c r="L51" s="31" t="s">
        <v>48</v>
      </c>
    </row>
    <row r="52" spans="1:12" ht="25.5" customHeight="1">
      <c r="A52" s="244"/>
      <c r="B52" s="245"/>
      <c r="C52" s="246"/>
      <c r="D52" s="34">
        <v>3</v>
      </c>
      <c r="E52" s="34">
        <v>4</v>
      </c>
      <c r="F52" s="237"/>
      <c r="G52" s="34">
        <v>6</v>
      </c>
      <c r="H52" s="34" t="s">
        <v>53</v>
      </c>
      <c r="I52" s="36" t="s">
        <v>49</v>
      </c>
      <c r="J52" s="31"/>
      <c r="K52" s="31"/>
      <c r="L52" s="31" t="s">
        <v>47</v>
      </c>
    </row>
    <row r="53" spans="1:12" ht="25.5" customHeight="1">
      <c r="A53" s="252" t="s">
        <v>54</v>
      </c>
      <c r="B53" s="251"/>
      <c r="C53" s="251"/>
      <c r="D53" s="251"/>
      <c r="E53" s="251"/>
      <c r="F53" s="251"/>
      <c r="G53" s="251"/>
      <c r="H53" s="251"/>
      <c r="I53" s="251"/>
      <c r="J53" s="251"/>
      <c r="K53" s="251"/>
      <c r="L53" s="248"/>
    </row>
    <row r="54" spans="1:12" ht="25.5" customHeight="1">
      <c r="A54" s="39" t="s">
        <v>24</v>
      </c>
      <c r="B54" s="250" t="s">
        <v>55</v>
      </c>
      <c r="C54" s="248"/>
      <c r="D54" s="252" t="s">
        <v>26</v>
      </c>
      <c r="E54" s="251"/>
      <c r="F54" s="248"/>
      <c r="G54" s="40"/>
      <c r="H54" s="40" t="s">
        <v>27</v>
      </c>
      <c r="I54" s="41" t="s">
        <v>28</v>
      </c>
      <c r="J54" s="252" t="s">
        <v>29</v>
      </c>
      <c r="K54" s="248"/>
      <c r="L54" s="42" t="s">
        <v>28</v>
      </c>
    </row>
    <row r="55" spans="1:12" ht="25.5" customHeight="1">
      <c r="A55" s="14">
        <v>1</v>
      </c>
      <c r="B55" s="19" t="s">
        <v>20</v>
      </c>
      <c r="C55" s="9"/>
      <c r="D55" s="20">
        <v>1</v>
      </c>
      <c r="E55" s="21">
        <v>6</v>
      </c>
      <c r="F55" s="235">
        <v>1</v>
      </c>
      <c r="G55" s="20">
        <v>1</v>
      </c>
      <c r="H55" s="9" t="s">
        <v>56</v>
      </c>
      <c r="I55" s="22" t="str">
        <f t="shared" ref="I55:I57" si="10">B55</f>
        <v>HURACANES - VALLE DEL CAUCA</v>
      </c>
      <c r="J55" s="23"/>
      <c r="K55" s="23"/>
      <c r="L55" s="24" t="str">
        <f>B60</f>
        <v>X</v>
      </c>
    </row>
    <row r="56" spans="1:12" ht="25.5" customHeight="1">
      <c r="A56" s="14">
        <v>2</v>
      </c>
      <c r="B56" s="19" t="s">
        <v>22</v>
      </c>
      <c r="C56" s="9"/>
      <c r="D56" s="20">
        <v>2</v>
      </c>
      <c r="E56" s="21">
        <v>5</v>
      </c>
      <c r="F56" s="236"/>
      <c r="G56" s="20">
        <v>2</v>
      </c>
      <c r="H56" s="9" t="s">
        <v>56</v>
      </c>
      <c r="I56" s="22" t="str">
        <f t="shared" si="10"/>
        <v>SABANETA - ANTIOQUIA</v>
      </c>
      <c r="J56" s="23"/>
      <c r="K56" s="23"/>
      <c r="L56" s="24" t="str">
        <f>B59</f>
        <v>MANIZALES H. C. - CALDAS</v>
      </c>
    </row>
    <row r="57" spans="1:12" ht="25.5" customHeight="1">
      <c r="A57" s="14">
        <v>3</v>
      </c>
      <c r="B57" s="19" t="s">
        <v>14</v>
      </c>
      <c r="C57" s="9"/>
      <c r="D57" s="20">
        <v>3</v>
      </c>
      <c r="E57" s="21">
        <v>4</v>
      </c>
      <c r="F57" s="237"/>
      <c r="G57" s="20">
        <v>3</v>
      </c>
      <c r="H57" s="9" t="s">
        <v>56</v>
      </c>
      <c r="I57" s="22" t="str">
        <f t="shared" si="10"/>
        <v>CORAZONISTA ROJO - BOGOTÁ</v>
      </c>
      <c r="J57" s="23"/>
      <c r="K57" s="23"/>
      <c r="L57" s="24" t="str">
        <f t="shared" ref="L57:L58" si="11">B58</f>
        <v>REAL H. C . - ANTIOQUIA</v>
      </c>
    </row>
    <row r="58" spans="1:12" ht="25.5" customHeight="1">
      <c r="A58" s="14">
        <v>4</v>
      </c>
      <c r="B58" s="19" t="s">
        <v>47</v>
      </c>
      <c r="C58" s="9"/>
      <c r="D58" s="25">
        <v>1</v>
      </c>
      <c r="E58" s="21">
        <v>5</v>
      </c>
      <c r="F58" s="235">
        <v>2</v>
      </c>
      <c r="G58" s="20">
        <v>4</v>
      </c>
      <c r="H58" s="9" t="s">
        <v>57</v>
      </c>
      <c r="I58" s="16" t="str">
        <f>B55</f>
        <v>HURACANES - VALLE DEL CAUCA</v>
      </c>
      <c r="J58" s="23"/>
      <c r="K58" s="23"/>
      <c r="L58" s="24" t="str">
        <f t="shared" si="11"/>
        <v>MANIZALES H. C. - CALDAS</v>
      </c>
    </row>
    <row r="59" spans="1:12" ht="25.5" customHeight="1">
      <c r="A59" s="14">
        <v>5</v>
      </c>
      <c r="B59" s="19" t="s">
        <v>45</v>
      </c>
      <c r="C59" s="9"/>
      <c r="D59" s="20">
        <v>6</v>
      </c>
      <c r="E59" s="21">
        <v>4</v>
      </c>
      <c r="F59" s="236"/>
      <c r="G59" s="20">
        <v>5</v>
      </c>
      <c r="H59" s="9" t="s">
        <v>57</v>
      </c>
      <c r="I59" s="22" t="str">
        <f>B60</f>
        <v>X</v>
      </c>
      <c r="J59" s="23"/>
      <c r="K59" s="23"/>
      <c r="L59" s="24" t="str">
        <f>B58</f>
        <v>REAL H. C . - ANTIOQUIA</v>
      </c>
    </row>
    <row r="60" spans="1:12" ht="25.5" customHeight="1">
      <c r="A60" s="14">
        <v>6</v>
      </c>
      <c r="B60" s="19" t="s">
        <v>58</v>
      </c>
      <c r="C60" s="9"/>
      <c r="D60" s="25">
        <v>2</v>
      </c>
      <c r="E60" s="21">
        <v>3</v>
      </c>
      <c r="F60" s="237"/>
      <c r="G60" s="20">
        <v>6</v>
      </c>
      <c r="H60" s="9" t="s">
        <v>57</v>
      </c>
      <c r="I60" s="16" t="str">
        <f>B56</f>
        <v>SABANETA - ANTIOQUIA</v>
      </c>
      <c r="J60" s="23"/>
      <c r="K60" s="23"/>
      <c r="L60" s="24" t="str">
        <f t="shared" ref="L60:L61" si="12">B57</f>
        <v>CORAZONISTA ROJO - BOGOTÁ</v>
      </c>
    </row>
    <row r="61" spans="1:12" ht="25.5" customHeight="1">
      <c r="A61" s="238" t="s">
        <v>10</v>
      </c>
      <c r="B61" s="239"/>
      <c r="C61" s="240"/>
      <c r="D61" s="25">
        <v>1</v>
      </c>
      <c r="E61" s="21">
        <v>4</v>
      </c>
      <c r="F61" s="235">
        <v>3</v>
      </c>
      <c r="G61" s="20">
        <v>7</v>
      </c>
      <c r="H61" s="9" t="s">
        <v>59</v>
      </c>
      <c r="I61" s="16" t="str">
        <f>B55</f>
        <v>HURACANES - VALLE DEL CAUCA</v>
      </c>
      <c r="J61" s="23"/>
      <c r="K61" s="23"/>
      <c r="L61" s="24" t="str">
        <f t="shared" si="12"/>
        <v>REAL H. C . - ANTIOQUIA</v>
      </c>
    </row>
    <row r="62" spans="1:12" ht="25.5" customHeight="1">
      <c r="A62" s="241"/>
      <c r="B62" s="242"/>
      <c r="C62" s="243"/>
      <c r="D62" s="25">
        <v>5</v>
      </c>
      <c r="E62" s="21">
        <v>3</v>
      </c>
      <c r="F62" s="236"/>
      <c r="G62" s="20">
        <v>8</v>
      </c>
      <c r="H62" s="9" t="s">
        <v>59</v>
      </c>
      <c r="I62" s="16" t="str">
        <f t="shared" ref="I62:I63" si="13">B59</f>
        <v>MANIZALES H. C. - CALDAS</v>
      </c>
      <c r="J62" s="23"/>
      <c r="K62" s="23"/>
      <c r="L62" s="24" t="str">
        <f>B57</f>
        <v>CORAZONISTA ROJO - BOGOTÁ</v>
      </c>
    </row>
    <row r="63" spans="1:12" ht="25.5" customHeight="1">
      <c r="A63" s="241"/>
      <c r="B63" s="242"/>
      <c r="C63" s="243"/>
      <c r="D63" s="20">
        <v>6</v>
      </c>
      <c r="E63" s="21">
        <v>2</v>
      </c>
      <c r="F63" s="237"/>
      <c r="G63" s="20">
        <v>9</v>
      </c>
      <c r="H63" s="9" t="s">
        <v>59</v>
      </c>
      <c r="I63" s="22" t="str">
        <f t="shared" si="13"/>
        <v>X</v>
      </c>
      <c r="J63" s="23"/>
      <c r="K63" s="23"/>
      <c r="L63" s="24" t="str">
        <f t="shared" ref="L63:L64" si="14">B56</f>
        <v>SABANETA - ANTIOQUIA</v>
      </c>
    </row>
    <row r="64" spans="1:12" ht="25.5" customHeight="1">
      <c r="A64" s="241"/>
      <c r="B64" s="242"/>
      <c r="C64" s="243"/>
      <c r="D64" s="20">
        <v>1</v>
      </c>
      <c r="E64" s="21">
        <v>3</v>
      </c>
      <c r="F64" s="235">
        <v>4</v>
      </c>
      <c r="G64" s="20">
        <v>10</v>
      </c>
      <c r="H64" s="9" t="s">
        <v>60</v>
      </c>
      <c r="I64" s="16" t="str">
        <f>B55</f>
        <v>HURACANES - VALLE DEL CAUCA</v>
      </c>
      <c r="J64" s="23"/>
      <c r="K64" s="23"/>
      <c r="L64" s="24" t="str">
        <f t="shared" si="14"/>
        <v>CORAZONISTA ROJO - BOGOTÁ</v>
      </c>
    </row>
    <row r="65" spans="1:12" ht="25.5" customHeight="1">
      <c r="A65" s="241"/>
      <c r="B65" s="242"/>
      <c r="C65" s="243"/>
      <c r="D65" s="20">
        <v>4</v>
      </c>
      <c r="E65" s="21">
        <v>2</v>
      </c>
      <c r="F65" s="236"/>
      <c r="G65" s="20">
        <v>11</v>
      </c>
      <c r="H65" s="9" t="s">
        <v>60</v>
      </c>
      <c r="I65" s="22" t="str">
        <f>B58</f>
        <v>REAL H. C . - ANTIOQUIA</v>
      </c>
      <c r="J65" s="23"/>
      <c r="K65" s="23"/>
      <c r="L65" s="24" t="str">
        <f>B56</f>
        <v>SABANETA - ANTIOQUIA</v>
      </c>
    </row>
    <row r="66" spans="1:12" ht="25.5" customHeight="1">
      <c r="A66" s="241"/>
      <c r="B66" s="242"/>
      <c r="C66" s="243"/>
      <c r="D66" s="20">
        <v>5</v>
      </c>
      <c r="E66" s="21">
        <v>6</v>
      </c>
      <c r="F66" s="237"/>
      <c r="G66" s="20">
        <v>12</v>
      </c>
      <c r="H66" s="9" t="s">
        <v>60</v>
      </c>
      <c r="I66" s="22" t="s">
        <v>61</v>
      </c>
      <c r="J66" s="23"/>
      <c r="K66" s="23"/>
      <c r="L66" s="24" t="str">
        <f>B60</f>
        <v>X</v>
      </c>
    </row>
    <row r="67" spans="1:12" ht="25.5" customHeight="1">
      <c r="A67" s="241"/>
      <c r="B67" s="242"/>
      <c r="C67" s="243"/>
      <c r="D67" s="20">
        <v>1</v>
      </c>
      <c r="E67" s="21">
        <v>2</v>
      </c>
      <c r="F67" s="235">
        <v>5</v>
      </c>
      <c r="G67" s="20">
        <v>13</v>
      </c>
      <c r="H67" s="9" t="s">
        <v>62</v>
      </c>
      <c r="I67" s="27" t="str">
        <f>B55</f>
        <v>HURACANES - VALLE DEL CAUCA</v>
      </c>
      <c r="J67" s="23"/>
      <c r="K67" s="23"/>
      <c r="L67" s="28" t="str">
        <f>B56</f>
        <v>SABANETA - ANTIOQUIA</v>
      </c>
    </row>
    <row r="68" spans="1:12" ht="25.5" customHeight="1">
      <c r="A68" s="241"/>
      <c r="B68" s="242"/>
      <c r="C68" s="243"/>
      <c r="D68" s="20">
        <v>3</v>
      </c>
      <c r="E68" s="21">
        <v>6</v>
      </c>
      <c r="F68" s="236"/>
      <c r="G68" s="20">
        <v>14</v>
      </c>
      <c r="H68" s="9" t="s">
        <v>62</v>
      </c>
      <c r="I68" s="29" t="str">
        <f t="shared" ref="I68:I69" si="15">B57</f>
        <v>CORAZONISTA ROJO - BOGOTÁ</v>
      </c>
      <c r="J68" s="23"/>
      <c r="K68" s="23"/>
      <c r="L68" s="28" t="str">
        <f>B60</f>
        <v>X</v>
      </c>
    </row>
    <row r="69" spans="1:12" ht="25.5" customHeight="1">
      <c r="A69" s="244"/>
      <c r="B69" s="245"/>
      <c r="C69" s="246"/>
      <c r="D69" s="21">
        <v>4</v>
      </c>
      <c r="E69" s="21">
        <v>5</v>
      </c>
      <c r="F69" s="237"/>
      <c r="G69" s="20">
        <v>15</v>
      </c>
      <c r="H69" s="9" t="s">
        <v>62</v>
      </c>
      <c r="I69" s="29" t="str">
        <f t="shared" si="15"/>
        <v>REAL H. C . - ANTIOQUIA</v>
      </c>
      <c r="J69" s="23"/>
      <c r="K69" s="23"/>
      <c r="L69" s="28" t="str">
        <f>B59</f>
        <v>MANIZALES H. C. - CALDAS</v>
      </c>
    </row>
    <row r="70" spans="1:12" ht="102" customHeight="1">
      <c r="A70" s="256"/>
      <c r="B70" s="251"/>
      <c r="C70" s="251"/>
      <c r="D70" s="251"/>
      <c r="E70" s="251"/>
      <c r="F70" s="251"/>
      <c r="G70" s="251"/>
      <c r="H70" s="251"/>
      <c r="I70" s="251"/>
      <c r="J70" s="251"/>
      <c r="K70" s="251"/>
      <c r="L70" s="248"/>
    </row>
  </sheetData>
  <sheetProtection algorithmName="SHA-512" hashValue="WG7wgzPa0JC4sRKLqr+R8Ao0YJAb1b1ICSnO+EAL9xWwc6hvaO1bWFtZxbo2QbNLRUY1lrDSRldJfSpDRw9M5A==" saltValue="I41bUJ6BD6ZTIGbGcd8eUw==" spinCount="100000" sheet="1" objects="1" scenarios="1"/>
  <mergeCells count="56">
    <mergeCell ref="F18:F19"/>
    <mergeCell ref="F20:F21"/>
    <mergeCell ref="F22:F23"/>
    <mergeCell ref="A23:C27"/>
    <mergeCell ref="F24:F25"/>
    <mergeCell ref="A1:L1"/>
    <mergeCell ref="A2:L2"/>
    <mergeCell ref="B3:C3"/>
    <mergeCell ref="D3:H3"/>
    <mergeCell ref="I3:L15"/>
    <mergeCell ref="E4:H4"/>
    <mergeCell ref="E5:H5"/>
    <mergeCell ref="E14:H14"/>
    <mergeCell ref="E15:H15"/>
    <mergeCell ref="E11:H11"/>
    <mergeCell ref="E12:H12"/>
    <mergeCell ref="E13:H13"/>
    <mergeCell ref="A16:L16"/>
    <mergeCell ref="B17:C17"/>
    <mergeCell ref="D17:F17"/>
    <mergeCell ref="J17:K17"/>
    <mergeCell ref="E6:H6"/>
    <mergeCell ref="E7:H7"/>
    <mergeCell ref="E8:H8"/>
    <mergeCell ref="E9:H9"/>
    <mergeCell ref="E10:H10"/>
    <mergeCell ref="A70:L70"/>
    <mergeCell ref="F39:F41"/>
    <mergeCell ref="F42:F44"/>
    <mergeCell ref="F47:F48"/>
    <mergeCell ref="F49:F50"/>
    <mergeCell ref="F51:F52"/>
    <mergeCell ref="F55:F57"/>
    <mergeCell ref="F58:F60"/>
    <mergeCell ref="F30:F32"/>
    <mergeCell ref="A45:L45"/>
    <mergeCell ref="F61:F63"/>
    <mergeCell ref="F64:F66"/>
    <mergeCell ref="F67:F69"/>
    <mergeCell ref="F26:F27"/>
    <mergeCell ref="A28:L28"/>
    <mergeCell ref="B29:C29"/>
    <mergeCell ref="D29:F29"/>
    <mergeCell ref="J29:K29"/>
    <mergeCell ref="B54:C54"/>
    <mergeCell ref="A61:C69"/>
    <mergeCell ref="D46:F46"/>
    <mergeCell ref="J46:K46"/>
    <mergeCell ref="A53:L53"/>
    <mergeCell ref="D54:F54"/>
    <mergeCell ref="J54:K54"/>
    <mergeCell ref="F33:F35"/>
    <mergeCell ref="F36:F38"/>
    <mergeCell ref="A36:C44"/>
    <mergeCell ref="B46:C46"/>
    <mergeCell ref="A51:C52"/>
  </mergeCells>
  <pageMargins left="0.70866141732283472" right="0.70866141732283472" top="0.74803149606299213" bottom="0.74803149606299213"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71"/>
  <sheetViews>
    <sheetView showGridLines="0" workbookViewId="0">
      <selection sqref="A1:H1"/>
    </sheetView>
  </sheetViews>
  <sheetFormatPr baseColWidth="10" defaultColWidth="14.42578125" defaultRowHeight="15" customHeight="1"/>
  <cols>
    <col min="1" max="2" width="11.140625" customWidth="1"/>
    <col min="3" max="3" width="4.5703125" customWidth="1"/>
    <col min="4" max="4" width="29.28515625" customWidth="1"/>
    <col min="5" max="5" width="29.7109375" customWidth="1"/>
    <col min="6" max="7" width="5.140625" customWidth="1"/>
    <col min="8" max="8" width="30.140625" customWidth="1"/>
    <col min="9" max="9" width="2" hidden="1" customWidth="1"/>
    <col min="10" max="11" width="14.42578125" hidden="1"/>
    <col min="12" max="12" width="0.140625" hidden="1" customWidth="1"/>
    <col min="13" max="14" width="14.42578125" hidden="1"/>
  </cols>
  <sheetData>
    <row r="1" spans="1:14" ht="80.25" customHeight="1">
      <c r="A1" s="266" t="s">
        <v>10</v>
      </c>
      <c r="B1" s="251"/>
      <c r="C1" s="251"/>
      <c r="D1" s="251"/>
      <c r="E1" s="251"/>
      <c r="F1" s="251"/>
      <c r="G1" s="251"/>
      <c r="H1" s="248"/>
      <c r="I1" s="43"/>
      <c r="J1" s="44"/>
      <c r="K1" s="44"/>
      <c r="L1" s="44"/>
      <c r="M1" s="44"/>
      <c r="N1" s="44"/>
    </row>
    <row r="2" spans="1:14" ht="15.75">
      <c r="A2" s="267" t="s">
        <v>63</v>
      </c>
      <c r="B2" s="251"/>
      <c r="C2" s="251"/>
      <c r="D2" s="251"/>
      <c r="E2" s="251"/>
      <c r="F2" s="251"/>
      <c r="G2" s="251"/>
      <c r="H2" s="248"/>
      <c r="I2" s="43"/>
      <c r="J2" s="44"/>
      <c r="K2" s="44"/>
      <c r="L2" s="44"/>
      <c r="M2" s="44"/>
      <c r="N2" s="44"/>
    </row>
    <row r="3" spans="1:14" ht="15.75">
      <c r="A3" s="267" t="s">
        <v>64</v>
      </c>
      <c r="B3" s="251"/>
      <c r="C3" s="251"/>
      <c r="D3" s="251"/>
      <c r="E3" s="251"/>
      <c r="F3" s="251"/>
      <c r="G3" s="251"/>
      <c r="H3" s="248"/>
      <c r="I3" s="43"/>
      <c r="J3" s="44"/>
      <c r="K3" s="44"/>
      <c r="L3" s="44"/>
      <c r="M3" s="44"/>
      <c r="N3" s="44"/>
    </row>
    <row r="4" spans="1:14">
      <c r="A4" s="268">
        <v>0.3125</v>
      </c>
      <c r="B4" s="248"/>
      <c r="C4" s="269" t="s">
        <v>65</v>
      </c>
      <c r="D4" s="251"/>
      <c r="E4" s="251"/>
      <c r="F4" s="251"/>
      <c r="G4" s="251"/>
      <c r="H4" s="248"/>
      <c r="I4" s="45"/>
      <c r="J4" s="44"/>
      <c r="K4" s="44"/>
      <c r="L4" s="44"/>
      <c r="M4" s="44"/>
      <c r="N4" s="44"/>
    </row>
    <row r="5" spans="1:14">
      <c r="A5" s="268">
        <v>0.32291666666666669</v>
      </c>
      <c r="B5" s="248"/>
      <c r="C5" s="269" t="s">
        <v>45</v>
      </c>
      <c r="D5" s="251"/>
      <c r="E5" s="251"/>
      <c r="F5" s="251"/>
      <c r="G5" s="251"/>
      <c r="H5" s="248"/>
      <c r="I5" s="45"/>
      <c r="J5" s="44"/>
      <c r="K5" s="44"/>
      <c r="L5" s="44"/>
      <c r="M5" s="44"/>
      <c r="N5" s="44"/>
    </row>
    <row r="6" spans="1:14">
      <c r="A6" s="268">
        <v>0.35416666666666669</v>
      </c>
      <c r="B6" s="248"/>
      <c r="C6" s="269" t="s">
        <v>20</v>
      </c>
      <c r="D6" s="251"/>
      <c r="E6" s="251"/>
      <c r="F6" s="251"/>
      <c r="G6" s="251"/>
      <c r="H6" s="248"/>
      <c r="I6" s="45"/>
      <c r="J6" s="44"/>
      <c r="K6" s="44"/>
      <c r="L6" s="44"/>
      <c r="M6" s="44"/>
      <c r="N6" s="44"/>
    </row>
    <row r="7" spans="1:14">
      <c r="A7" s="268">
        <v>0.36458333333333331</v>
      </c>
      <c r="B7" s="248"/>
      <c r="C7" s="269" t="s">
        <v>66</v>
      </c>
      <c r="D7" s="251"/>
      <c r="E7" s="251"/>
      <c r="F7" s="251"/>
      <c r="G7" s="251"/>
      <c r="H7" s="248"/>
      <c r="I7" s="45"/>
      <c r="J7" s="44"/>
      <c r="K7" s="44"/>
      <c r="L7" s="44"/>
      <c r="M7" s="44"/>
      <c r="N7" s="44"/>
    </row>
    <row r="8" spans="1:14">
      <c r="A8" s="268">
        <v>0.375</v>
      </c>
      <c r="B8" s="248"/>
      <c r="C8" s="269" t="s">
        <v>67</v>
      </c>
      <c r="D8" s="251"/>
      <c r="E8" s="251"/>
      <c r="F8" s="251"/>
      <c r="G8" s="251"/>
      <c r="H8" s="248"/>
      <c r="I8" s="45"/>
      <c r="J8" s="44"/>
      <c r="K8" s="44"/>
      <c r="L8" s="44"/>
      <c r="M8" s="44"/>
      <c r="N8" s="44"/>
    </row>
    <row r="9" spans="1:14">
      <c r="A9" s="268">
        <v>0.38541666666666669</v>
      </c>
      <c r="B9" s="248"/>
      <c r="C9" s="269" t="s">
        <v>12</v>
      </c>
      <c r="D9" s="251"/>
      <c r="E9" s="251"/>
      <c r="F9" s="251"/>
      <c r="G9" s="251"/>
      <c r="H9" s="248"/>
      <c r="I9" s="45"/>
      <c r="J9" s="44"/>
      <c r="K9" s="44"/>
      <c r="L9" s="44"/>
      <c r="M9" s="44"/>
      <c r="N9" s="44"/>
    </row>
    <row r="10" spans="1:14" ht="15.75">
      <c r="A10" s="268">
        <v>0.39583333333333331</v>
      </c>
      <c r="B10" s="248"/>
      <c r="C10" s="269" t="s">
        <v>48</v>
      </c>
      <c r="D10" s="251"/>
      <c r="E10" s="251"/>
      <c r="F10" s="251"/>
      <c r="G10" s="251"/>
      <c r="H10" s="248"/>
      <c r="I10" s="46"/>
      <c r="J10" s="47"/>
      <c r="K10" s="44"/>
      <c r="L10" s="44"/>
      <c r="M10" s="44"/>
      <c r="N10" s="44"/>
    </row>
    <row r="11" spans="1:14">
      <c r="A11" s="268">
        <v>0.40625</v>
      </c>
      <c r="B11" s="248"/>
      <c r="C11" s="269" t="s">
        <v>47</v>
      </c>
      <c r="D11" s="251"/>
      <c r="E11" s="251"/>
      <c r="F11" s="251"/>
      <c r="G11" s="251"/>
      <c r="H11" s="248"/>
      <c r="I11" s="45"/>
      <c r="J11" s="44"/>
      <c r="K11" s="44"/>
      <c r="L11" s="44"/>
      <c r="M11" s="44"/>
      <c r="N11" s="44"/>
    </row>
    <row r="12" spans="1:14">
      <c r="A12" s="268">
        <v>0.41666666666666669</v>
      </c>
      <c r="B12" s="248"/>
      <c r="C12" s="269" t="s">
        <v>22</v>
      </c>
      <c r="D12" s="251"/>
      <c r="E12" s="251"/>
      <c r="F12" s="251"/>
      <c r="G12" s="251"/>
      <c r="H12" s="248"/>
      <c r="I12" s="45"/>
      <c r="J12" s="44"/>
      <c r="K12" s="44"/>
      <c r="L12" s="44"/>
      <c r="M12" s="44"/>
      <c r="N12" s="44"/>
    </row>
    <row r="13" spans="1:14" ht="15.75">
      <c r="A13" s="268">
        <v>0.42708333333333331</v>
      </c>
      <c r="B13" s="248"/>
      <c r="C13" s="269" t="s">
        <v>68</v>
      </c>
      <c r="D13" s="251"/>
      <c r="E13" s="251"/>
      <c r="F13" s="251"/>
      <c r="G13" s="251"/>
      <c r="H13" s="248"/>
      <c r="I13" s="48"/>
      <c r="J13" s="46"/>
      <c r="K13" s="44"/>
      <c r="L13" s="44"/>
      <c r="M13" s="44"/>
      <c r="N13" s="44"/>
    </row>
    <row r="14" spans="1:14" ht="15.75">
      <c r="A14" s="270" t="s">
        <v>69</v>
      </c>
      <c r="B14" s="251"/>
      <c r="C14" s="251"/>
      <c r="D14" s="251"/>
      <c r="E14" s="251"/>
      <c r="F14" s="251"/>
      <c r="G14" s="251"/>
      <c r="H14" s="248"/>
      <c r="I14" s="49"/>
      <c r="J14" s="44"/>
      <c r="K14" s="44"/>
      <c r="L14" s="44"/>
      <c r="M14" s="44"/>
      <c r="N14" s="44"/>
    </row>
    <row r="15" spans="1:14" ht="15.75">
      <c r="A15" s="50" t="s">
        <v>70</v>
      </c>
      <c r="B15" s="50" t="s">
        <v>71</v>
      </c>
      <c r="C15" s="50" t="s">
        <v>24</v>
      </c>
      <c r="D15" s="50" t="s">
        <v>72</v>
      </c>
      <c r="E15" s="51" t="s">
        <v>28</v>
      </c>
      <c r="F15" s="270" t="s">
        <v>73</v>
      </c>
      <c r="G15" s="248"/>
      <c r="H15" s="52" t="s">
        <v>28</v>
      </c>
      <c r="I15" s="49"/>
      <c r="J15" s="44"/>
      <c r="K15" s="44"/>
      <c r="L15" s="44"/>
      <c r="M15" s="44"/>
      <c r="N15" s="44"/>
    </row>
    <row r="16" spans="1:14" ht="15.75">
      <c r="A16" s="53">
        <v>0.33333333333333331</v>
      </c>
      <c r="B16" s="53">
        <v>0.375</v>
      </c>
      <c r="C16" s="9">
        <v>1</v>
      </c>
      <c r="D16" s="9" t="s">
        <v>30</v>
      </c>
      <c r="E16" s="54" t="s">
        <v>15</v>
      </c>
      <c r="F16" s="21">
        <v>2</v>
      </c>
      <c r="G16" s="21">
        <v>0</v>
      </c>
      <c r="H16" s="55" t="s">
        <v>74</v>
      </c>
      <c r="I16" s="49"/>
      <c r="J16" s="44"/>
      <c r="K16" s="44"/>
      <c r="L16" s="44"/>
      <c r="M16" s="44"/>
      <c r="N16" s="44"/>
    </row>
    <row r="17" spans="1:14" ht="15.75">
      <c r="A17" s="53">
        <v>0.375</v>
      </c>
      <c r="B17" s="53">
        <v>0.41666666666666669</v>
      </c>
      <c r="C17" s="9">
        <v>2</v>
      </c>
      <c r="D17" s="9" t="s">
        <v>37</v>
      </c>
      <c r="E17" s="54" t="s">
        <v>12</v>
      </c>
      <c r="F17" s="21">
        <v>4</v>
      </c>
      <c r="G17" s="21">
        <v>0</v>
      </c>
      <c r="H17" s="56" t="s">
        <v>22</v>
      </c>
      <c r="I17" s="49"/>
      <c r="J17" s="44"/>
      <c r="K17" s="44"/>
      <c r="L17" s="44"/>
      <c r="M17" s="44"/>
      <c r="N17" s="44"/>
    </row>
    <row r="18" spans="1:14" ht="15.75">
      <c r="A18" s="53">
        <v>0.41666666666666669</v>
      </c>
      <c r="B18" s="53">
        <v>0.45833333333333331</v>
      </c>
      <c r="C18" s="9">
        <v>3</v>
      </c>
      <c r="D18" s="9" t="s">
        <v>30</v>
      </c>
      <c r="E18" s="54" t="s">
        <v>75</v>
      </c>
      <c r="F18" s="57">
        <v>6</v>
      </c>
      <c r="G18" s="57">
        <v>0</v>
      </c>
      <c r="H18" s="56" t="s">
        <v>76</v>
      </c>
      <c r="I18" s="49"/>
      <c r="J18" s="44"/>
      <c r="K18" s="44"/>
      <c r="L18" s="44"/>
      <c r="M18" s="44"/>
      <c r="N18" s="44"/>
    </row>
    <row r="19" spans="1:14" ht="15.75">
      <c r="A19" s="53">
        <v>0.45833333333333331</v>
      </c>
      <c r="B19" s="53" t="s">
        <v>77</v>
      </c>
      <c r="C19" s="9">
        <v>4</v>
      </c>
      <c r="D19" s="9" t="s">
        <v>37</v>
      </c>
      <c r="E19" s="54" t="s">
        <v>14</v>
      </c>
      <c r="F19" s="57">
        <v>4</v>
      </c>
      <c r="G19" s="57">
        <v>3</v>
      </c>
      <c r="H19" s="56" t="s">
        <v>78</v>
      </c>
      <c r="I19" s="49"/>
      <c r="J19" s="44"/>
      <c r="K19" s="44"/>
      <c r="L19" s="44"/>
      <c r="M19" s="44"/>
      <c r="N19" s="44"/>
    </row>
    <row r="20" spans="1:14" ht="15.75">
      <c r="A20" s="53" t="s">
        <v>77</v>
      </c>
      <c r="B20" s="53">
        <v>0.54166666666666663</v>
      </c>
      <c r="C20" s="9">
        <v>5</v>
      </c>
      <c r="D20" s="9" t="s">
        <v>37</v>
      </c>
      <c r="E20" s="54" t="s">
        <v>38</v>
      </c>
      <c r="F20" s="57">
        <v>1</v>
      </c>
      <c r="G20" s="57">
        <v>0</v>
      </c>
      <c r="H20" s="56" t="s">
        <v>20</v>
      </c>
      <c r="I20" s="49"/>
      <c r="J20" s="44"/>
      <c r="K20" s="44"/>
      <c r="L20" s="44"/>
      <c r="M20" s="44"/>
      <c r="N20" s="44"/>
    </row>
    <row r="21" spans="1:14" ht="15.75" customHeight="1">
      <c r="A21" s="53">
        <v>0.54166666666666663</v>
      </c>
      <c r="B21" s="53">
        <v>0.57638888888888895</v>
      </c>
      <c r="C21" s="9">
        <v>6</v>
      </c>
      <c r="D21" s="58" t="s">
        <v>46</v>
      </c>
      <c r="E21" s="54" t="s">
        <v>79</v>
      </c>
      <c r="F21" s="57">
        <v>4</v>
      </c>
      <c r="G21" s="57">
        <v>1</v>
      </c>
      <c r="H21" s="56" t="s">
        <v>80</v>
      </c>
      <c r="I21" s="49"/>
      <c r="J21" s="44"/>
      <c r="K21" s="44"/>
      <c r="L21" s="44"/>
      <c r="M21" s="44"/>
      <c r="N21" s="44"/>
    </row>
    <row r="22" spans="1:14" ht="15.75" customHeight="1">
      <c r="A22" s="53">
        <v>0.57638888888888895</v>
      </c>
      <c r="B22" s="53">
        <v>0.61111111111111105</v>
      </c>
      <c r="C22" s="9">
        <v>7</v>
      </c>
      <c r="D22" s="58" t="s">
        <v>46</v>
      </c>
      <c r="E22" s="54" t="s">
        <v>81</v>
      </c>
      <c r="F22" s="59">
        <v>1</v>
      </c>
      <c r="G22" s="59">
        <v>3</v>
      </c>
      <c r="H22" s="56" t="s">
        <v>49</v>
      </c>
      <c r="I22" s="49"/>
      <c r="J22" s="44"/>
      <c r="K22" s="44"/>
      <c r="L22" s="44"/>
      <c r="M22" s="44"/>
      <c r="N22" s="44"/>
    </row>
    <row r="23" spans="1:14" ht="15.75" customHeight="1">
      <c r="A23" s="53">
        <v>0.61111111111111105</v>
      </c>
      <c r="B23" s="53">
        <v>0.64236111111111105</v>
      </c>
      <c r="C23" s="9">
        <v>8</v>
      </c>
      <c r="D23" s="9" t="s">
        <v>56</v>
      </c>
      <c r="E23" s="54" t="s">
        <v>22</v>
      </c>
      <c r="F23" s="59">
        <v>6</v>
      </c>
      <c r="G23" s="59">
        <v>2</v>
      </c>
      <c r="H23" s="56" t="s">
        <v>79</v>
      </c>
      <c r="I23" s="49"/>
      <c r="J23" s="44"/>
      <c r="K23" s="44"/>
      <c r="L23" s="44"/>
      <c r="M23" s="44"/>
      <c r="N23" s="44"/>
    </row>
    <row r="24" spans="1:14" ht="15.75" customHeight="1">
      <c r="A24" s="53">
        <v>0.64236111111111105</v>
      </c>
      <c r="B24" s="53">
        <v>0.67361111111111116</v>
      </c>
      <c r="C24" s="9">
        <v>9</v>
      </c>
      <c r="D24" s="9" t="s">
        <v>56</v>
      </c>
      <c r="E24" s="54" t="s">
        <v>14</v>
      </c>
      <c r="F24" s="59" t="s">
        <v>82</v>
      </c>
      <c r="G24" s="59" t="s">
        <v>83</v>
      </c>
      <c r="H24" s="56" t="s">
        <v>80</v>
      </c>
      <c r="I24" s="49"/>
      <c r="J24" s="44"/>
      <c r="K24" s="44"/>
      <c r="L24" s="44"/>
      <c r="M24" s="44"/>
      <c r="N24" s="44"/>
    </row>
    <row r="25" spans="1:14" ht="15.75" customHeight="1">
      <c r="A25" s="53">
        <v>0.67361111111111116</v>
      </c>
      <c r="B25" s="53">
        <v>0.71527777777777779</v>
      </c>
      <c r="C25" s="9">
        <v>10</v>
      </c>
      <c r="D25" s="9" t="s">
        <v>39</v>
      </c>
      <c r="E25" s="54" t="s">
        <v>12</v>
      </c>
      <c r="F25" s="59">
        <v>5</v>
      </c>
      <c r="G25" s="59">
        <v>0</v>
      </c>
      <c r="H25" s="55" t="s">
        <v>78</v>
      </c>
      <c r="I25" s="49"/>
      <c r="J25" s="44"/>
      <c r="K25" s="44"/>
      <c r="L25" s="44"/>
      <c r="M25" s="44"/>
      <c r="N25" s="44"/>
    </row>
    <row r="26" spans="1:14" ht="15.75" customHeight="1">
      <c r="A26" s="53">
        <v>0.71527777777777779</v>
      </c>
      <c r="B26" s="53">
        <v>0.75694444444444453</v>
      </c>
      <c r="C26" s="9">
        <v>11</v>
      </c>
      <c r="D26" s="9" t="s">
        <v>39</v>
      </c>
      <c r="E26" s="54" t="s">
        <v>22</v>
      </c>
      <c r="F26" s="59">
        <v>4</v>
      </c>
      <c r="G26" s="59">
        <v>5</v>
      </c>
      <c r="H26" s="56" t="s">
        <v>20</v>
      </c>
      <c r="I26" s="49"/>
      <c r="J26" s="44"/>
      <c r="K26" s="44"/>
      <c r="L26" s="44"/>
      <c r="M26" s="44"/>
      <c r="N26" s="44"/>
    </row>
    <row r="27" spans="1:14" ht="15.75" customHeight="1">
      <c r="A27" s="53">
        <v>0.75694444444444453</v>
      </c>
      <c r="B27" s="53">
        <v>0.79861111111111116</v>
      </c>
      <c r="C27" s="9">
        <v>12</v>
      </c>
      <c r="D27" s="9" t="s">
        <v>31</v>
      </c>
      <c r="E27" s="54" t="s">
        <v>84</v>
      </c>
      <c r="F27" s="59">
        <v>7</v>
      </c>
      <c r="G27" s="59">
        <v>1</v>
      </c>
      <c r="H27" s="56" t="s">
        <v>17</v>
      </c>
      <c r="I27" s="49"/>
      <c r="J27" s="44"/>
      <c r="K27" s="44"/>
      <c r="L27" s="44"/>
      <c r="M27" s="44"/>
      <c r="N27" s="44"/>
    </row>
    <row r="28" spans="1:14" ht="15.75" customHeight="1">
      <c r="A28" s="53">
        <v>0.79861111111111116</v>
      </c>
      <c r="B28" s="53">
        <v>0.83333333333333337</v>
      </c>
      <c r="C28" s="60"/>
      <c r="D28" s="271" t="s">
        <v>85</v>
      </c>
      <c r="E28" s="248"/>
      <c r="F28" s="61"/>
      <c r="G28" s="61"/>
      <c r="H28" s="61"/>
      <c r="I28" s="49"/>
      <c r="J28" s="44"/>
      <c r="K28" s="44"/>
      <c r="L28" s="44"/>
      <c r="M28" s="44"/>
      <c r="N28" s="44"/>
    </row>
    <row r="29" spans="1:14" ht="15.75" customHeight="1">
      <c r="A29" s="53">
        <v>0.83333333333333337</v>
      </c>
      <c r="B29" s="53">
        <v>0.875</v>
      </c>
      <c r="C29" s="9">
        <v>13</v>
      </c>
      <c r="D29" s="9" t="s">
        <v>39</v>
      </c>
      <c r="E29" s="54" t="s">
        <v>14</v>
      </c>
      <c r="F29" s="59">
        <v>4</v>
      </c>
      <c r="G29" s="59">
        <v>2</v>
      </c>
      <c r="H29" s="56" t="s">
        <v>86</v>
      </c>
      <c r="I29" s="49"/>
      <c r="J29" s="44"/>
      <c r="K29" s="44"/>
      <c r="L29" s="44"/>
      <c r="M29" s="44"/>
      <c r="N29" s="44"/>
    </row>
    <row r="30" spans="1:14" ht="15.75" customHeight="1">
      <c r="A30" s="53">
        <v>0.875</v>
      </c>
      <c r="B30" s="53">
        <v>0.91666666666666663</v>
      </c>
      <c r="C30" s="9">
        <v>14</v>
      </c>
      <c r="D30" s="9" t="s">
        <v>31</v>
      </c>
      <c r="E30" s="54" t="s">
        <v>13</v>
      </c>
      <c r="F30" s="59" t="s">
        <v>87</v>
      </c>
      <c r="G30" s="59" t="s">
        <v>88</v>
      </c>
      <c r="H30" s="56" t="s">
        <v>15</v>
      </c>
      <c r="I30" s="49"/>
      <c r="J30" s="44"/>
      <c r="K30" s="44"/>
      <c r="L30" s="44"/>
      <c r="M30" s="44"/>
      <c r="N30" s="44"/>
    </row>
    <row r="31" spans="1:14" ht="15.75" customHeight="1">
      <c r="A31" s="270" t="s">
        <v>89</v>
      </c>
      <c r="B31" s="251"/>
      <c r="C31" s="251"/>
      <c r="D31" s="251"/>
      <c r="E31" s="251"/>
      <c r="F31" s="251"/>
      <c r="G31" s="251"/>
      <c r="H31" s="248"/>
      <c r="I31" s="49"/>
      <c r="J31" s="44"/>
      <c r="K31" s="44"/>
      <c r="L31" s="44"/>
      <c r="M31" s="44"/>
      <c r="N31" s="44"/>
    </row>
    <row r="32" spans="1:14" ht="15.75" customHeight="1">
      <c r="A32" s="50" t="s">
        <v>70</v>
      </c>
      <c r="B32" s="50" t="s">
        <v>71</v>
      </c>
      <c r="C32" s="50" t="s">
        <v>24</v>
      </c>
      <c r="D32" s="50" t="s">
        <v>72</v>
      </c>
      <c r="E32" s="51" t="s">
        <v>28</v>
      </c>
      <c r="F32" s="270" t="s">
        <v>73</v>
      </c>
      <c r="G32" s="248"/>
      <c r="H32" s="52" t="s">
        <v>28</v>
      </c>
      <c r="I32" s="49"/>
      <c r="J32" s="44"/>
      <c r="K32" s="44"/>
      <c r="L32" s="44"/>
      <c r="M32" s="44"/>
      <c r="N32" s="44"/>
    </row>
    <row r="33" spans="1:14" ht="15.75" customHeight="1">
      <c r="A33" s="53">
        <v>0.33333333333333331</v>
      </c>
      <c r="B33" s="53">
        <v>0.375</v>
      </c>
      <c r="C33" s="9">
        <v>15</v>
      </c>
      <c r="D33" s="9" t="s">
        <v>40</v>
      </c>
      <c r="E33" s="54" t="s">
        <v>12</v>
      </c>
      <c r="F33" s="57">
        <v>4</v>
      </c>
      <c r="G33" s="57">
        <v>0</v>
      </c>
      <c r="H33" s="56" t="s">
        <v>20</v>
      </c>
      <c r="I33" s="44"/>
      <c r="J33" s="44"/>
      <c r="K33" s="44"/>
      <c r="L33" s="44"/>
      <c r="M33" s="44"/>
      <c r="N33" s="44"/>
    </row>
    <row r="34" spans="1:14" ht="15.75" customHeight="1">
      <c r="A34" s="53">
        <v>0.375</v>
      </c>
      <c r="B34" s="53">
        <v>0.41666666666666669</v>
      </c>
      <c r="C34" s="9">
        <v>16</v>
      </c>
      <c r="D34" s="9" t="s">
        <v>40</v>
      </c>
      <c r="E34" s="54" t="s">
        <v>90</v>
      </c>
      <c r="F34" s="57">
        <v>2</v>
      </c>
      <c r="G34" s="57">
        <v>0</v>
      </c>
      <c r="H34" s="56" t="s">
        <v>86</v>
      </c>
      <c r="I34" s="44"/>
      <c r="J34" s="44"/>
      <c r="K34" s="44"/>
      <c r="L34" s="44"/>
      <c r="M34" s="44"/>
      <c r="N34" s="44"/>
    </row>
    <row r="35" spans="1:14" ht="15.75" customHeight="1">
      <c r="A35" s="53">
        <v>0.41666666666666669</v>
      </c>
      <c r="B35" s="53">
        <v>0.45833333333333331</v>
      </c>
      <c r="C35" s="9">
        <v>17</v>
      </c>
      <c r="D35" s="9" t="s">
        <v>40</v>
      </c>
      <c r="E35" s="54" t="s">
        <v>22</v>
      </c>
      <c r="F35" s="57">
        <v>1</v>
      </c>
      <c r="G35" s="57">
        <v>5</v>
      </c>
      <c r="H35" s="56" t="s">
        <v>14</v>
      </c>
      <c r="I35" s="44"/>
      <c r="J35" s="44"/>
      <c r="K35" s="44"/>
      <c r="L35" s="44"/>
      <c r="M35" s="44"/>
      <c r="N35" s="44"/>
    </row>
    <row r="36" spans="1:14" ht="15.75" customHeight="1">
      <c r="A36" s="53">
        <v>0.45833333333333331</v>
      </c>
      <c r="B36" s="53" t="s">
        <v>91</v>
      </c>
      <c r="C36" s="9">
        <v>18</v>
      </c>
      <c r="D36" s="9" t="s">
        <v>33</v>
      </c>
      <c r="E36" s="54" t="s">
        <v>11</v>
      </c>
      <c r="F36" s="57">
        <v>3</v>
      </c>
      <c r="G36" s="57">
        <v>4</v>
      </c>
      <c r="H36" s="56" t="s">
        <v>92</v>
      </c>
      <c r="I36" s="44"/>
      <c r="J36" s="44"/>
      <c r="K36" s="44"/>
      <c r="L36" s="44"/>
      <c r="M36" s="62"/>
      <c r="N36" s="63"/>
    </row>
    <row r="37" spans="1:14" ht="15.75" customHeight="1">
      <c r="A37" s="53" t="s">
        <v>91</v>
      </c>
      <c r="B37" s="53">
        <v>0.54166666666666663</v>
      </c>
      <c r="C37" s="9">
        <v>19</v>
      </c>
      <c r="D37" s="9" t="s">
        <v>33</v>
      </c>
      <c r="E37" s="54" t="s">
        <v>17</v>
      </c>
      <c r="F37" s="57">
        <v>1</v>
      </c>
      <c r="G37" s="57">
        <v>15</v>
      </c>
      <c r="H37" s="56" t="s">
        <v>15</v>
      </c>
      <c r="I37" s="49"/>
      <c r="J37" s="44"/>
      <c r="K37" s="44"/>
      <c r="L37" s="44"/>
      <c r="M37" s="44"/>
      <c r="N37" s="44"/>
    </row>
    <row r="38" spans="1:14" ht="15.75" customHeight="1">
      <c r="A38" s="53">
        <v>0.54166666666666663</v>
      </c>
      <c r="B38" s="53">
        <v>0.57291666666666663</v>
      </c>
      <c r="C38" s="9">
        <v>20</v>
      </c>
      <c r="D38" s="9" t="s">
        <v>57</v>
      </c>
      <c r="E38" s="54" t="s">
        <v>20</v>
      </c>
      <c r="F38" s="57">
        <v>6</v>
      </c>
      <c r="G38" s="57">
        <v>1</v>
      </c>
      <c r="H38" s="56" t="s">
        <v>79</v>
      </c>
      <c r="I38" s="49"/>
      <c r="J38" s="44"/>
      <c r="K38" s="44"/>
      <c r="L38" s="44"/>
      <c r="M38" s="44"/>
      <c r="N38" s="44"/>
    </row>
    <row r="39" spans="1:14" ht="15.75" customHeight="1">
      <c r="A39" s="53">
        <v>0.57291666666666663</v>
      </c>
      <c r="B39" s="53">
        <v>0.60416666666666663</v>
      </c>
      <c r="C39" s="9">
        <v>21</v>
      </c>
      <c r="D39" s="9" t="s">
        <v>57</v>
      </c>
      <c r="E39" s="54" t="s">
        <v>22</v>
      </c>
      <c r="F39" s="57" t="s">
        <v>93</v>
      </c>
      <c r="G39" s="57" t="s">
        <v>94</v>
      </c>
      <c r="H39" s="56" t="s">
        <v>14</v>
      </c>
      <c r="I39" s="49"/>
      <c r="J39" s="44"/>
      <c r="K39" s="44"/>
      <c r="L39" s="44"/>
      <c r="M39" s="44"/>
      <c r="N39" s="44"/>
    </row>
    <row r="40" spans="1:14" ht="15.75" customHeight="1">
      <c r="A40" s="53">
        <v>0.60416666666666663</v>
      </c>
      <c r="B40" s="53">
        <v>0.63888888888888895</v>
      </c>
      <c r="C40" s="9">
        <v>22</v>
      </c>
      <c r="D40" s="58" t="s">
        <v>51</v>
      </c>
      <c r="E40" s="54" t="s">
        <v>79</v>
      </c>
      <c r="F40" s="57">
        <v>4</v>
      </c>
      <c r="G40" s="57">
        <v>1</v>
      </c>
      <c r="H40" s="56" t="s">
        <v>49</v>
      </c>
      <c r="I40" s="49"/>
      <c r="J40" s="44"/>
      <c r="K40" s="44"/>
      <c r="L40" s="44"/>
      <c r="M40" s="44"/>
      <c r="N40" s="44"/>
    </row>
    <row r="41" spans="1:14" ht="15.75" customHeight="1">
      <c r="A41" s="53">
        <v>0.63888888888888895</v>
      </c>
      <c r="B41" s="53">
        <v>0.67361111111111116</v>
      </c>
      <c r="C41" s="9">
        <v>23</v>
      </c>
      <c r="D41" s="58" t="s">
        <v>51</v>
      </c>
      <c r="E41" s="54" t="s">
        <v>95</v>
      </c>
      <c r="F41" s="57">
        <v>3</v>
      </c>
      <c r="G41" s="57">
        <v>2</v>
      </c>
      <c r="H41" s="56" t="s">
        <v>81</v>
      </c>
      <c r="I41" s="49"/>
      <c r="J41" s="44"/>
      <c r="K41" s="44"/>
      <c r="L41" s="44"/>
      <c r="M41" s="44"/>
      <c r="N41" s="44"/>
    </row>
    <row r="42" spans="1:14" ht="15.75" customHeight="1">
      <c r="A42" s="53">
        <v>0.67361111111111116</v>
      </c>
      <c r="B42" s="53">
        <v>0.71527777777777779</v>
      </c>
      <c r="C42" s="9">
        <v>24</v>
      </c>
      <c r="D42" s="9" t="s">
        <v>41</v>
      </c>
      <c r="E42" s="54" t="s">
        <v>12</v>
      </c>
      <c r="F42" s="57">
        <v>2</v>
      </c>
      <c r="G42" s="57">
        <v>1</v>
      </c>
      <c r="H42" s="56" t="s">
        <v>86</v>
      </c>
      <c r="I42" s="49"/>
      <c r="J42" s="44"/>
      <c r="K42" s="44"/>
      <c r="L42" s="44"/>
      <c r="M42" s="44"/>
      <c r="N42" s="44"/>
    </row>
    <row r="43" spans="1:14" ht="15.75" customHeight="1">
      <c r="A43" s="53">
        <v>0.71527777777777779</v>
      </c>
      <c r="B43" s="53">
        <v>0.75694444444444453</v>
      </c>
      <c r="C43" s="9">
        <v>25</v>
      </c>
      <c r="D43" s="9" t="s">
        <v>41</v>
      </c>
      <c r="E43" s="54" t="s">
        <v>20</v>
      </c>
      <c r="F43" s="64">
        <v>3</v>
      </c>
      <c r="G43" s="64">
        <v>12</v>
      </c>
      <c r="H43" s="56" t="s">
        <v>14</v>
      </c>
      <c r="I43" s="49"/>
      <c r="J43" s="44"/>
      <c r="K43" s="44"/>
      <c r="L43" s="44"/>
      <c r="M43" s="44"/>
      <c r="N43" s="44"/>
    </row>
    <row r="44" spans="1:14" ht="15.75" customHeight="1">
      <c r="A44" s="53">
        <v>0.75694444444444453</v>
      </c>
      <c r="B44" s="53">
        <v>0.79861111111111116</v>
      </c>
      <c r="C44" s="9">
        <v>26</v>
      </c>
      <c r="D44" s="9" t="s">
        <v>41</v>
      </c>
      <c r="E44" s="54" t="s">
        <v>90</v>
      </c>
      <c r="F44" s="64">
        <v>3</v>
      </c>
      <c r="G44" s="64">
        <v>2</v>
      </c>
      <c r="H44" s="56" t="s">
        <v>22</v>
      </c>
      <c r="I44" s="49"/>
      <c r="J44" s="44"/>
      <c r="K44" s="44"/>
      <c r="L44" s="44"/>
      <c r="M44" s="44"/>
      <c r="N44" s="44"/>
    </row>
    <row r="45" spans="1:14" ht="15.75" customHeight="1">
      <c r="A45" s="53">
        <v>0.79861111111111116</v>
      </c>
      <c r="B45" s="65">
        <v>0.84027777777777779</v>
      </c>
      <c r="C45" s="9">
        <v>27</v>
      </c>
      <c r="D45" s="9" t="s">
        <v>59</v>
      </c>
      <c r="E45" s="54" t="s">
        <v>20</v>
      </c>
      <c r="F45" s="57">
        <v>5</v>
      </c>
      <c r="G45" s="57">
        <v>0</v>
      </c>
      <c r="H45" s="56" t="s">
        <v>80</v>
      </c>
      <c r="I45" s="49"/>
      <c r="J45" s="44"/>
      <c r="K45" s="44"/>
      <c r="L45" s="44"/>
      <c r="M45" s="44"/>
      <c r="N45" s="44"/>
    </row>
    <row r="46" spans="1:14" ht="15.75" customHeight="1">
      <c r="A46" s="65">
        <v>0.84027777777777779</v>
      </c>
      <c r="B46" s="65">
        <v>0.87152777777777779</v>
      </c>
      <c r="C46" s="9">
        <v>28</v>
      </c>
      <c r="D46" s="9" t="s">
        <v>59</v>
      </c>
      <c r="E46" s="54" t="s">
        <v>79</v>
      </c>
      <c r="F46" s="57">
        <v>0</v>
      </c>
      <c r="G46" s="57">
        <v>8</v>
      </c>
      <c r="H46" s="56" t="s">
        <v>14</v>
      </c>
      <c r="I46" s="49"/>
      <c r="J46" s="44"/>
      <c r="K46" s="44"/>
      <c r="L46" s="44"/>
      <c r="M46" s="44"/>
      <c r="N46" s="44"/>
    </row>
    <row r="47" spans="1:14" ht="15.75" customHeight="1">
      <c r="A47" s="270" t="s">
        <v>96</v>
      </c>
      <c r="B47" s="251"/>
      <c r="C47" s="251"/>
      <c r="D47" s="251"/>
      <c r="E47" s="251"/>
      <c r="F47" s="251"/>
      <c r="G47" s="251"/>
      <c r="H47" s="248"/>
      <c r="I47" s="45"/>
      <c r="J47" s="45"/>
      <c r="K47" s="45"/>
      <c r="L47" s="45"/>
      <c r="M47" s="45"/>
      <c r="N47" s="45"/>
    </row>
    <row r="48" spans="1:14" ht="15.75" customHeight="1">
      <c r="A48" s="50" t="s">
        <v>70</v>
      </c>
      <c r="B48" s="50" t="s">
        <v>71</v>
      </c>
      <c r="C48" s="50" t="s">
        <v>24</v>
      </c>
      <c r="D48" s="50" t="s">
        <v>72</v>
      </c>
      <c r="E48" s="51" t="s">
        <v>28</v>
      </c>
      <c r="F48" s="270" t="s">
        <v>73</v>
      </c>
      <c r="G48" s="248"/>
      <c r="H48" s="52" t="s">
        <v>28</v>
      </c>
      <c r="I48" s="45"/>
      <c r="J48" s="45"/>
      <c r="K48" s="45"/>
      <c r="L48" s="45"/>
      <c r="M48" s="45"/>
      <c r="N48" s="45"/>
    </row>
    <row r="49" spans="1:14" ht="15.75" customHeight="1">
      <c r="A49" s="66" t="s">
        <v>97</v>
      </c>
      <c r="B49" s="67" t="s">
        <v>98</v>
      </c>
      <c r="C49" s="68">
        <v>30</v>
      </c>
      <c r="D49" s="69" t="s">
        <v>34</v>
      </c>
      <c r="E49" s="70" t="s">
        <v>92</v>
      </c>
      <c r="F49" s="71">
        <v>4</v>
      </c>
      <c r="G49" s="71">
        <v>2</v>
      </c>
      <c r="H49" s="72" t="s">
        <v>13</v>
      </c>
      <c r="I49" s="73"/>
      <c r="J49" s="44"/>
      <c r="K49" s="44"/>
      <c r="L49" s="44"/>
      <c r="M49" s="44"/>
      <c r="N49" s="44"/>
    </row>
    <row r="50" spans="1:14" ht="15.75" customHeight="1">
      <c r="A50" s="74" t="s">
        <v>98</v>
      </c>
      <c r="B50" s="75" t="s">
        <v>99</v>
      </c>
      <c r="C50" s="76">
        <v>29</v>
      </c>
      <c r="D50" s="76" t="s">
        <v>100</v>
      </c>
      <c r="E50" s="77" t="s">
        <v>11</v>
      </c>
      <c r="F50" s="78">
        <v>3</v>
      </c>
      <c r="G50" s="79">
        <v>2</v>
      </c>
      <c r="H50" s="80" t="s">
        <v>15</v>
      </c>
      <c r="I50" s="73"/>
      <c r="J50" s="44"/>
      <c r="K50" s="44"/>
      <c r="L50" s="44"/>
      <c r="M50" s="44"/>
      <c r="N50" s="44"/>
    </row>
    <row r="51" spans="1:14" ht="15.75" customHeight="1">
      <c r="A51" s="78" t="s">
        <v>101</v>
      </c>
      <c r="B51" s="81" t="s">
        <v>102</v>
      </c>
      <c r="C51" s="76">
        <v>31</v>
      </c>
      <c r="D51" s="82" t="s">
        <v>103</v>
      </c>
      <c r="E51" s="83" t="s">
        <v>79</v>
      </c>
      <c r="F51" s="79">
        <v>5</v>
      </c>
      <c r="G51" s="79">
        <v>3</v>
      </c>
      <c r="H51" s="80" t="s">
        <v>81</v>
      </c>
      <c r="I51" s="73"/>
      <c r="J51" s="44"/>
      <c r="K51" s="44"/>
      <c r="L51" s="44"/>
      <c r="M51" s="44"/>
      <c r="N51" s="44"/>
    </row>
    <row r="52" spans="1:14" ht="15.75" customHeight="1">
      <c r="A52" s="84" t="s">
        <v>102</v>
      </c>
      <c r="B52" s="81" t="s">
        <v>104</v>
      </c>
      <c r="C52" s="76">
        <v>32</v>
      </c>
      <c r="D52" s="82" t="s">
        <v>103</v>
      </c>
      <c r="E52" s="83" t="s">
        <v>49</v>
      </c>
      <c r="F52" s="79">
        <v>4</v>
      </c>
      <c r="G52" s="79">
        <v>1</v>
      </c>
      <c r="H52" s="80" t="s">
        <v>80</v>
      </c>
      <c r="I52" s="73"/>
      <c r="J52" s="44"/>
      <c r="K52" s="44"/>
      <c r="L52" s="44"/>
      <c r="M52" s="44"/>
      <c r="N52" s="44"/>
    </row>
    <row r="53" spans="1:14" ht="15.75" customHeight="1">
      <c r="A53" s="84" t="s">
        <v>104</v>
      </c>
      <c r="B53" s="79" t="s">
        <v>105</v>
      </c>
      <c r="C53" s="76">
        <v>33</v>
      </c>
      <c r="D53" s="76" t="s">
        <v>60</v>
      </c>
      <c r="E53" s="83" t="s">
        <v>20</v>
      </c>
      <c r="F53" s="79">
        <v>4</v>
      </c>
      <c r="G53" s="79">
        <v>1</v>
      </c>
      <c r="H53" s="80" t="s">
        <v>14</v>
      </c>
      <c r="I53" s="45"/>
      <c r="J53" s="44"/>
      <c r="K53" s="44"/>
      <c r="L53" s="44"/>
      <c r="M53" s="44"/>
      <c r="N53" s="44"/>
    </row>
    <row r="54" spans="1:14" ht="15.75" customHeight="1">
      <c r="A54" s="85" t="s">
        <v>106</v>
      </c>
      <c r="B54" s="71" t="s">
        <v>107</v>
      </c>
      <c r="C54" s="76">
        <v>34</v>
      </c>
      <c r="D54" s="76" t="s">
        <v>60</v>
      </c>
      <c r="E54" s="83" t="s">
        <v>80</v>
      </c>
      <c r="F54" s="79">
        <v>2</v>
      </c>
      <c r="G54" s="79">
        <v>3</v>
      </c>
      <c r="H54" s="80" t="s">
        <v>22</v>
      </c>
      <c r="I54" s="45"/>
      <c r="J54" s="44"/>
      <c r="K54" s="44"/>
      <c r="L54" s="44"/>
      <c r="M54" s="44"/>
      <c r="N54" s="44"/>
    </row>
    <row r="55" spans="1:14" ht="15.75" customHeight="1">
      <c r="A55" s="78" t="s">
        <v>107</v>
      </c>
      <c r="B55" s="79" t="s">
        <v>108</v>
      </c>
      <c r="C55" s="76">
        <v>35</v>
      </c>
      <c r="D55" s="76" t="s">
        <v>42</v>
      </c>
      <c r="E55" s="83" t="s">
        <v>12</v>
      </c>
      <c r="F55" s="79">
        <v>0</v>
      </c>
      <c r="G55" s="79">
        <v>3</v>
      </c>
      <c r="H55" s="80" t="s">
        <v>14</v>
      </c>
      <c r="I55" s="45"/>
      <c r="J55" s="44"/>
      <c r="K55" s="44"/>
      <c r="L55" s="44"/>
      <c r="M55" s="44"/>
      <c r="N55" s="44"/>
    </row>
    <row r="56" spans="1:14" ht="15.75" customHeight="1">
      <c r="A56" s="84" t="s">
        <v>108</v>
      </c>
      <c r="B56" s="79" t="s">
        <v>109</v>
      </c>
      <c r="C56" s="76">
        <v>36</v>
      </c>
      <c r="D56" s="76" t="s">
        <v>42</v>
      </c>
      <c r="E56" s="83" t="s">
        <v>86</v>
      </c>
      <c r="F56" s="79">
        <v>1</v>
      </c>
      <c r="G56" s="79">
        <v>0</v>
      </c>
      <c r="H56" s="80" t="s">
        <v>22</v>
      </c>
      <c r="I56" s="45"/>
      <c r="J56" s="44"/>
      <c r="K56" s="44"/>
      <c r="L56" s="44"/>
      <c r="M56" s="44"/>
      <c r="N56" s="44"/>
    </row>
    <row r="57" spans="1:14" ht="15.75" customHeight="1">
      <c r="A57" s="78" t="s">
        <v>109</v>
      </c>
      <c r="B57" s="79" t="s">
        <v>110</v>
      </c>
      <c r="C57" s="76">
        <v>37</v>
      </c>
      <c r="D57" s="76" t="s">
        <v>42</v>
      </c>
      <c r="E57" s="83" t="s">
        <v>20</v>
      </c>
      <c r="F57" s="79">
        <v>1</v>
      </c>
      <c r="G57" s="79">
        <v>5</v>
      </c>
      <c r="H57" s="80" t="s">
        <v>78</v>
      </c>
      <c r="I57" s="45"/>
      <c r="J57" s="44"/>
      <c r="K57" s="44"/>
      <c r="L57" s="44"/>
      <c r="M57" s="44"/>
      <c r="N57" s="44"/>
    </row>
    <row r="58" spans="1:14" ht="15.75" customHeight="1">
      <c r="A58" s="78" t="s">
        <v>110</v>
      </c>
      <c r="B58" s="81" t="s">
        <v>111</v>
      </c>
      <c r="C58" s="76">
        <v>38</v>
      </c>
      <c r="D58" s="76" t="s">
        <v>62</v>
      </c>
      <c r="E58" s="83" t="s">
        <v>20</v>
      </c>
      <c r="F58" s="79">
        <v>1</v>
      </c>
      <c r="G58" s="79">
        <v>2</v>
      </c>
      <c r="H58" s="80" t="s">
        <v>22</v>
      </c>
      <c r="I58" s="45"/>
      <c r="J58" s="44"/>
      <c r="K58" s="44"/>
      <c r="L58" s="44"/>
      <c r="M58" s="44"/>
      <c r="N58" s="44"/>
    </row>
    <row r="59" spans="1:14" ht="15.75" customHeight="1">
      <c r="A59" s="84" t="s">
        <v>111</v>
      </c>
      <c r="B59" s="81" t="s">
        <v>112</v>
      </c>
      <c r="C59" s="76">
        <v>39</v>
      </c>
      <c r="D59" s="76" t="s">
        <v>62</v>
      </c>
      <c r="E59" s="83" t="s">
        <v>80</v>
      </c>
      <c r="F59" s="79">
        <v>4</v>
      </c>
      <c r="G59" s="79">
        <v>1</v>
      </c>
      <c r="H59" s="80" t="s">
        <v>79</v>
      </c>
      <c r="I59" s="45"/>
      <c r="J59" s="44"/>
      <c r="K59" s="44"/>
      <c r="L59" s="44"/>
      <c r="M59" s="44"/>
      <c r="N59" s="44"/>
    </row>
    <row r="60" spans="1:14" ht="15.75" customHeight="1">
      <c r="A60" s="84" t="s">
        <v>112</v>
      </c>
      <c r="B60" s="81" t="s">
        <v>113</v>
      </c>
      <c r="C60" s="76">
        <v>44</v>
      </c>
      <c r="D60" s="76" t="s">
        <v>35</v>
      </c>
      <c r="E60" s="83" t="s">
        <v>11</v>
      </c>
      <c r="F60" s="79">
        <v>2</v>
      </c>
      <c r="G60" s="79">
        <v>1</v>
      </c>
      <c r="H60" s="80" t="s">
        <v>13</v>
      </c>
      <c r="I60" s="45"/>
      <c r="J60" s="44"/>
      <c r="K60" s="44"/>
      <c r="L60" s="44"/>
      <c r="M60" s="44"/>
      <c r="N60" s="44"/>
    </row>
    <row r="61" spans="1:14" ht="15.75" customHeight="1">
      <c r="A61" s="84" t="s">
        <v>113</v>
      </c>
      <c r="B61" s="79" t="s">
        <v>114</v>
      </c>
      <c r="C61" s="76">
        <v>45</v>
      </c>
      <c r="D61" s="76" t="s">
        <v>35</v>
      </c>
      <c r="E61" s="83" t="s">
        <v>92</v>
      </c>
      <c r="F61" s="79">
        <v>8</v>
      </c>
      <c r="G61" s="79">
        <v>3</v>
      </c>
      <c r="H61" s="80" t="s">
        <v>17</v>
      </c>
      <c r="I61" s="49"/>
      <c r="J61" s="44"/>
      <c r="K61" s="44"/>
      <c r="L61" s="44"/>
      <c r="M61" s="44"/>
      <c r="N61" s="44"/>
    </row>
    <row r="62" spans="1:14" ht="15.75" customHeight="1">
      <c r="A62" s="270" t="s">
        <v>115</v>
      </c>
      <c r="B62" s="251"/>
      <c r="C62" s="251"/>
      <c r="D62" s="251"/>
      <c r="E62" s="251"/>
      <c r="F62" s="251"/>
      <c r="G62" s="251"/>
      <c r="H62" s="248"/>
      <c r="I62" s="49"/>
      <c r="J62" s="44"/>
      <c r="K62" s="44"/>
      <c r="L62" s="44"/>
      <c r="M62" s="44"/>
      <c r="N62" s="44"/>
    </row>
    <row r="63" spans="1:14" ht="15.75" customHeight="1">
      <c r="A63" s="50" t="s">
        <v>70</v>
      </c>
      <c r="B63" s="50" t="s">
        <v>71</v>
      </c>
      <c r="C63" s="50" t="s">
        <v>24</v>
      </c>
      <c r="D63" s="50" t="s">
        <v>72</v>
      </c>
      <c r="E63" s="51" t="s">
        <v>28</v>
      </c>
      <c r="F63" s="270" t="s">
        <v>73</v>
      </c>
      <c r="G63" s="248"/>
      <c r="H63" s="52" t="s">
        <v>28</v>
      </c>
      <c r="I63" s="49"/>
      <c r="J63" s="44"/>
      <c r="K63" s="44"/>
      <c r="L63" s="44"/>
      <c r="M63" s="44"/>
      <c r="N63" s="44"/>
    </row>
    <row r="64" spans="1:14" ht="15.75" customHeight="1">
      <c r="A64" s="53">
        <v>0.33333333333333331</v>
      </c>
      <c r="B64" s="53">
        <v>0.36458333333333331</v>
      </c>
      <c r="C64" s="9">
        <v>46</v>
      </c>
      <c r="D64" s="9" t="s">
        <v>116</v>
      </c>
      <c r="E64" s="86" t="s">
        <v>14</v>
      </c>
      <c r="F64" s="59">
        <v>5</v>
      </c>
      <c r="G64" s="59">
        <v>0</v>
      </c>
      <c r="H64" s="55" t="s">
        <v>117</v>
      </c>
      <c r="I64" s="49"/>
      <c r="J64" s="44"/>
      <c r="K64" s="44"/>
      <c r="L64" s="44"/>
      <c r="M64" s="44"/>
      <c r="N64" s="44"/>
    </row>
    <row r="65" spans="1:14" ht="15.75" customHeight="1">
      <c r="A65" s="53">
        <v>0.36458333333333331</v>
      </c>
      <c r="B65" s="53">
        <v>0.40625</v>
      </c>
      <c r="C65" s="9">
        <v>47</v>
      </c>
      <c r="D65" s="9" t="s">
        <v>118</v>
      </c>
      <c r="E65" s="86" t="s">
        <v>95</v>
      </c>
      <c r="F65" s="57">
        <v>1</v>
      </c>
      <c r="G65" s="57">
        <v>5</v>
      </c>
      <c r="H65" s="55" t="s">
        <v>119</v>
      </c>
      <c r="I65" s="49"/>
      <c r="J65" s="44"/>
      <c r="K65" s="44"/>
      <c r="L65" s="44"/>
      <c r="M65" s="44"/>
      <c r="N65" s="44"/>
    </row>
    <row r="66" spans="1:14" ht="15.75" customHeight="1">
      <c r="A66" s="53">
        <v>0.40625</v>
      </c>
      <c r="B66" s="53">
        <v>0.45833333333333331</v>
      </c>
      <c r="C66" s="9">
        <v>48</v>
      </c>
      <c r="D66" s="9" t="s">
        <v>120</v>
      </c>
      <c r="E66" s="83" t="s">
        <v>11</v>
      </c>
      <c r="F66" s="57">
        <v>3</v>
      </c>
      <c r="G66" s="57">
        <v>2</v>
      </c>
      <c r="H66" s="55" t="s">
        <v>12</v>
      </c>
      <c r="I66" s="49"/>
      <c r="J66" s="44"/>
      <c r="K66" s="44"/>
      <c r="L66" s="44"/>
      <c r="M66" s="44"/>
      <c r="N66" s="44"/>
    </row>
    <row r="67" spans="1:14" ht="15.75" customHeight="1">
      <c r="A67" s="53">
        <v>0.45833333333333331</v>
      </c>
      <c r="B67" s="53" t="s">
        <v>77</v>
      </c>
      <c r="C67" s="9">
        <v>49</v>
      </c>
      <c r="D67" s="9" t="s">
        <v>121</v>
      </c>
      <c r="E67" s="86" t="s">
        <v>22</v>
      </c>
      <c r="F67" s="57">
        <v>3</v>
      </c>
      <c r="G67" s="57">
        <v>5</v>
      </c>
      <c r="H67" s="55" t="s">
        <v>20</v>
      </c>
      <c r="I67" s="49"/>
      <c r="J67" s="44"/>
      <c r="K67" s="44"/>
      <c r="L67" s="44"/>
      <c r="M67" s="44"/>
      <c r="N67" s="44"/>
    </row>
    <row r="68" spans="1:14" ht="15.75" customHeight="1">
      <c r="A68" s="53">
        <v>0</v>
      </c>
      <c r="B68" s="53">
        <v>0.54166666666666663</v>
      </c>
      <c r="C68" s="9">
        <v>50</v>
      </c>
      <c r="D68" s="9" t="s">
        <v>122</v>
      </c>
      <c r="E68" s="83" t="s">
        <v>123</v>
      </c>
      <c r="F68" s="87">
        <v>6</v>
      </c>
      <c r="G68" s="87">
        <v>3</v>
      </c>
      <c r="H68" s="55" t="s">
        <v>49</v>
      </c>
      <c r="I68" s="49"/>
      <c r="J68" s="44"/>
      <c r="K68" s="44"/>
      <c r="L68" s="44"/>
      <c r="M68" s="44"/>
      <c r="N68" s="44"/>
    </row>
    <row r="69" spans="1:14" ht="15.75" customHeight="1">
      <c r="A69" s="53">
        <v>0.54166666666666663</v>
      </c>
      <c r="B69" s="53">
        <v>0.59375</v>
      </c>
      <c r="C69" s="9">
        <v>51</v>
      </c>
      <c r="D69" s="9" t="s">
        <v>124</v>
      </c>
      <c r="E69" s="83" t="s">
        <v>92</v>
      </c>
      <c r="F69" s="87">
        <v>2</v>
      </c>
      <c r="G69" s="87">
        <v>3</v>
      </c>
      <c r="H69" s="55" t="s">
        <v>125</v>
      </c>
      <c r="I69" s="45"/>
      <c r="J69" s="44"/>
      <c r="K69" s="44"/>
      <c r="L69" s="44"/>
      <c r="M69" s="44"/>
      <c r="N69" s="44"/>
    </row>
    <row r="70" spans="1:14" ht="15.75" customHeight="1">
      <c r="A70" s="271" t="s">
        <v>126</v>
      </c>
      <c r="B70" s="251"/>
      <c r="C70" s="251"/>
      <c r="D70" s="251"/>
      <c r="E70" s="251"/>
      <c r="F70" s="251"/>
      <c r="G70" s="251"/>
      <c r="H70" s="248"/>
      <c r="I70" s="45"/>
      <c r="J70" s="44"/>
      <c r="K70" s="44"/>
      <c r="L70" s="44"/>
      <c r="M70" s="44"/>
      <c r="N70" s="44"/>
    </row>
    <row r="71" spans="1:14" ht="86.25" customHeight="1">
      <c r="A71" s="271"/>
      <c r="B71" s="251"/>
      <c r="C71" s="251"/>
      <c r="D71" s="251"/>
      <c r="E71" s="251"/>
      <c r="F71" s="251"/>
      <c r="G71" s="251"/>
      <c r="H71" s="248"/>
      <c r="I71" s="88"/>
      <c r="J71" s="44" t="s">
        <v>10</v>
      </c>
      <c r="K71" s="44"/>
      <c r="L71" s="44"/>
      <c r="M71" s="44"/>
      <c r="N71" s="44"/>
    </row>
  </sheetData>
  <sheetProtection algorithmName="SHA-512" hashValue="uVaQWS8CSqEBbkC7QbXc68qJXHaXNMcdF6CTfHAagYfCYG47UCUu8whsXQ5CoaQgS06/wMOx+r7lS/wyRTCipw==" saltValue="LCK95EQqBBT5Ti0VsYcp+w==" spinCount="100000" sheet="1" objects="1" scenarios="1"/>
  <mergeCells count="34">
    <mergeCell ref="A70:H70"/>
    <mergeCell ref="A71:H71"/>
    <mergeCell ref="A9:B9"/>
    <mergeCell ref="A10:B10"/>
    <mergeCell ref="A11:B11"/>
    <mergeCell ref="A12:B12"/>
    <mergeCell ref="A13:B13"/>
    <mergeCell ref="D28:E28"/>
    <mergeCell ref="A31:H31"/>
    <mergeCell ref="F32:G32"/>
    <mergeCell ref="A47:H47"/>
    <mergeCell ref="F48:G48"/>
    <mergeCell ref="A62:H62"/>
    <mergeCell ref="F63:G63"/>
    <mergeCell ref="C13:H13"/>
    <mergeCell ref="A14:H14"/>
    <mergeCell ref="F15:G15"/>
    <mergeCell ref="A6:B6"/>
    <mergeCell ref="C6:H6"/>
    <mergeCell ref="A7:B7"/>
    <mergeCell ref="C7:H7"/>
    <mergeCell ref="A8:B8"/>
    <mergeCell ref="C8:H8"/>
    <mergeCell ref="C9:H9"/>
    <mergeCell ref="A5:B5"/>
    <mergeCell ref="C5:H5"/>
    <mergeCell ref="C10:H10"/>
    <mergeCell ref="C11:H11"/>
    <mergeCell ref="C12:H12"/>
    <mergeCell ref="A1:H1"/>
    <mergeCell ref="A2:H2"/>
    <mergeCell ref="A3:H3"/>
    <mergeCell ref="A4:B4"/>
    <mergeCell ref="C4:H4"/>
  </mergeCells>
  <pageMargins left="0.7" right="0.7" top="0.75" bottom="0.75" header="0" footer="0"/>
  <pageSetup paperSize="9" scale="4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H43"/>
  <sheetViews>
    <sheetView workbookViewId="0">
      <selection sqref="A1:AG1"/>
    </sheetView>
  </sheetViews>
  <sheetFormatPr baseColWidth="10" defaultColWidth="14.42578125" defaultRowHeight="15" customHeight="1"/>
  <cols>
    <col min="1" max="9" width="3.28515625" customWidth="1"/>
    <col min="10" max="10" width="2.28515625" customWidth="1"/>
    <col min="11" max="12" width="3.28515625" hidden="1" customWidth="1"/>
    <col min="13" max="24" width="2.5703125" customWidth="1"/>
    <col min="25" max="33" width="4.7109375" customWidth="1"/>
    <col min="34" max="34" width="5.140625" customWidth="1"/>
  </cols>
  <sheetData>
    <row r="1" spans="1:34" ht="69" customHeight="1">
      <c r="A1" s="289"/>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48"/>
      <c r="AH1" s="242"/>
    </row>
    <row r="2" spans="1:34" ht="18" customHeight="1">
      <c r="A2" s="279" t="s">
        <v>127</v>
      </c>
      <c r="B2" s="239"/>
      <c r="C2" s="239"/>
      <c r="D2" s="239"/>
      <c r="E2" s="239"/>
      <c r="F2" s="239"/>
      <c r="G2" s="239"/>
      <c r="H2" s="239"/>
      <c r="I2" s="239"/>
      <c r="J2" s="239"/>
      <c r="K2" s="239"/>
      <c r="L2" s="240"/>
      <c r="M2" s="280" t="str">
        <f>A11</f>
        <v>FCM ROLLING NEGRO - CALDAS</v>
      </c>
      <c r="N2" s="240"/>
      <c r="O2" s="281" t="str">
        <f>A13</f>
        <v>CORAZONISTA X - BOGOTÁ</v>
      </c>
      <c r="P2" s="282"/>
      <c r="Q2" s="285" t="str">
        <f>A15</f>
        <v>KAYROS - QUINDIO</v>
      </c>
      <c r="R2" s="240"/>
      <c r="S2" s="286" t="str">
        <f>A17</f>
        <v>MANIZALES H C "B" - CALDAS</v>
      </c>
      <c r="T2" s="240"/>
      <c r="U2" s="287" t="str">
        <f>A19</f>
        <v>PUMAS - VALLE DEL CAUCA</v>
      </c>
      <c r="V2" s="240"/>
      <c r="W2" s="276" t="s">
        <v>128</v>
      </c>
      <c r="X2" s="240"/>
      <c r="Y2" s="272" t="s">
        <v>129</v>
      </c>
      <c r="Z2" s="272" t="s">
        <v>130</v>
      </c>
      <c r="AA2" s="272" t="s">
        <v>131</v>
      </c>
      <c r="AB2" s="272" t="s">
        <v>132</v>
      </c>
      <c r="AC2" s="272" t="s">
        <v>133</v>
      </c>
      <c r="AD2" s="272" t="s">
        <v>134</v>
      </c>
      <c r="AE2" s="272" t="s">
        <v>135</v>
      </c>
      <c r="AF2" s="272" t="s">
        <v>136</v>
      </c>
      <c r="AG2" s="272" t="s">
        <v>137</v>
      </c>
      <c r="AH2" s="242"/>
    </row>
    <row r="3" spans="1:34" ht="18" customHeight="1">
      <c r="A3" s="241"/>
      <c r="B3" s="242"/>
      <c r="C3" s="242"/>
      <c r="D3" s="242"/>
      <c r="E3" s="242"/>
      <c r="F3" s="242"/>
      <c r="G3" s="242"/>
      <c r="H3" s="242"/>
      <c r="I3" s="242"/>
      <c r="J3" s="242"/>
      <c r="K3" s="242"/>
      <c r="L3" s="243"/>
      <c r="M3" s="241"/>
      <c r="N3" s="243"/>
      <c r="O3" s="241"/>
      <c r="P3" s="283"/>
      <c r="Q3" s="241"/>
      <c r="R3" s="243"/>
      <c r="S3" s="241"/>
      <c r="T3" s="243"/>
      <c r="U3" s="241"/>
      <c r="V3" s="243"/>
      <c r="W3" s="241"/>
      <c r="X3" s="243"/>
      <c r="Y3" s="236"/>
      <c r="Z3" s="236"/>
      <c r="AA3" s="236"/>
      <c r="AB3" s="236"/>
      <c r="AC3" s="236"/>
      <c r="AD3" s="236"/>
      <c r="AE3" s="236"/>
      <c r="AF3" s="236"/>
      <c r="AG3" s="236"/>
      <c r="AH3" s="242"/>
    </row>
    <row r="4" spans="1:34" ht="18" customHeight="1">
      <c r="A4" s="241"/>
      <c r="B4" s="242"/>
      <c r="C4" s="242"/>
      <c r="D4" s="242"/>
      <c r="E4" s="242"/>
      <c r="F4" s="242"/>
      <c r="G4" s="242"/>
      <c r="H4" s="242"/>
      <c r="I4" s="242"/>
      <c r="J4" s="242"/>
      <c r="K4" s="242"/>
      <c r="L4" s="243"/>
      <c r="M4" s="241"/>
      <c r="N4" s="243"/>
      <c r="O4" s="241"/>
      <c r="P4" s="283"/>
      <c r="Q4" s="241"/>
      <c r="R4" s="243"/>
      <c r="S4" s="241"/>
      <c r="T4" s="243"/>
      <c r="U4" s="241"/>
      <c r="V4" s="243"/>
      <c r="W4" s="241"/>
      <c r="X4" s="243"/>
      <c r="Y4" s="236"/>
      <c r="Z4" s="236"/>
      <c r="AA4" s="236"/>
      <c r="AB4" s="236"/>
      <c r="AC4" s="236"/>
      <c r="AD4" s="236"/>
      <c r="AE4" s="236"/>
      <c r="AF4" s="236"/>
      <c r="AG4" s="236"/>
      <c r="AH4" s="242"/>
    </row>
    <row r="5" spans="1:34" ht="18" customHeight="1">
      <c r="A5" s="241"/>
      <c r="B5" s="242"/>
      <c r="C5" s="242"/>
      <c r="D5" s="242"/>
      <c r="E5" s="242"/>
      <c r="F5" s="242"/>
      <c r="G5" s="242"/>
      <c r="H5" s="242"/>
      <c r="I5" s="242"/>
      <c r="J5" s="242"/>
      <c r="K5" s="242"/>
      <c r="L5" s="243"/>
      <c r="M5" s="241"/>
      <c r="N5" s="243"/>
      <c r="O5" s="241"/>
      <c r="P5" s="283"/>
      <c r="Q5" s="241"/>
      <c r="R5" s="243"/>
      <c r="S5" s="241"/>
      <c r="T5" s="243"/>
      <c r="U5" s="241"/>
      <c r="V5" s="243"/>
      <c r="W5" s="241"/>
      <c r="X5" s="243"/>
      <c r="Y5" s="236"/>
      <c r="Z5" s="236"/>
      <c r="AA5" s="236"/>
      <c r="AB5" s="236"/>
      <c r="AC5" s="236"/>
      <c r="AD5" s="236"/>
      <c r="AE5" s="236"/>
      <c r="AF5" s="236"/>
      <c r="AG5" s="236"/>
      <c r="AH5" s="242"/>
    </row>
    <row r="6" spans="1:34" ht="18" customHeight="1">
      <c r="A6" s="241"/>
      <c r="B6" s="242"/>
      <c r="C6" s="242"/>
      <c r="D6" s="242"/>
      <c r="E6" s="242"/>
      <c r="F6" s="242"/>
      <c r="G6" s="242"/>
      <c r="H6" s="242"/>
      <c r="I6" s="242"/>
      <c r="J6" s="242"/>
      <c r="K6" s="242"/>
      <c r="L6" s="243"/>
      <c r="M6" s="241"/>
      <c r="N6" s="243"/>
      <c r="O6" s="241"/>
      <c r="P6" s="283"/>
      <c r="Q6" s="241"/>
      <c r="R6" s="243"/>
      <c r="S6" s="241"/>
      <c r="T6" s="243"/>
      <c r="U6" s="241"/>
      <c r="V6" s="243"/>
      <c r="W6" s="241"/>
      <c r="X6" s="243"/>
      <c r="Y6" s="236"/>
      <c r="Z6" s="236"/>
      <c r="AA6" s="236"/>
      <c r="AB6" s="236"/>
      <c r="AC6" s="236"/>
      <c r="AD6" s="236"/>
      <c r="AE6" s="236"/>
      <c r="AF6" s="236"/>
      <c r="AG6" s="236"/>
      <c r="AH6" s="242"/>
    </row>
    <row r="7" spans="1:34" ht="18" customHeight="1">
      <c r="A7" s="241"/>
      <c r="B7" s="242"/>
      <c r="C7" s="242"/>
      <c r="D7" s="242"/>
      <c r="E7" s="242"/>
      <c r="F7" s="242"/>
      <c r="G7" s="242"/>
      <c r="H7" s="242"/>
      <c r="I7" s="242"/>
      <c r="J7" s="242"/>
      <c r="K7" s="242"/>
      <c r="L7" s="243"/>
      <c r="M7" s="241"/>
      <c r="N7" s="243"/>
      <c r="O7" s="241"/>
      <c r="P7" s="283"/>
      <c r="Q7" s="241"/>
      <c r="R7" s="243"/>
      <c r="S7" s="241"/>
      <c r="T7" s="243"/>
      <c r="U7" s="241"/>
      <c r="V7" s="243"/>
      <c r="W7" s="241"/>
      <c r="X7" s="243"/>
      <c r="Y7" s="236"/>
      <c r="Z7" s="236"/>
      <c r="AA7" s="236"/>
      <c r="AB7" s="236"/>
      <c r="AC7" s="236"/>
      <c r="AD7" s="236"/>
      <c r="AE7" s="236"/>
      <c r="AF7" s="236"/>
      <c r="AG7" s="236"/>
      <c r="AH7" s="242"/>
    </row>
    <row r="8" spans="1:34" ht="18" customHeight="1">
      <c r="A8" s="241"/>
      <c r="B8" s="242"/>
      <c r="C8" s="242"/>
      <c r="D8" s="242"/>
      <c r="E8" s="242"/>
      <c r="F8" s="242"/>
      <c r="G8" s="242"/>
      <c r="H8" s="242"/>
      <c r="I8" s="242"/>
      <c r="J8" s="242"/>
      <c r="K8" s="242"/>
      <c r="L8" s="243"/>
      <c r="M8" s="241"/>
      <c r="N8" s="243"/>
      <c r="O8" s="241"/>
      <c r="P8" s="283"/>
      <c r="Q8" s="241"/>
      <c r="R8" s="243"/>
      <c r="S8" s="241"/>
      <c r="T8" s="243"/>
      <c r="U8" s="241"/>
      <c r="V8" s="243"/>
      <c r="W8" s="241"/>
      <c r="X8" s="243"/>
      <c r="Y8" s="236"/>
      <c r="Z8" s="236"/>
      <c r="AA8" s="236"/>
      <c r="AB8" s="236"/>
      <c r="AC8" s="236"/>
      <c r="AD8" s="236"/>
      <c r="AE8" s="236"/>
      <c r="AF8" s="236"/>
      <c r="AG8" s="236"/>
      <c r="AH8" s="242"/>
    </row>
    <row r="9" spans="1:34" ht="18" customHeight="1">
      <c r="A9" s="241"/>
      <c r="B9" s="242"/>
      <c r="C9" s="242"/>
      <c r="D9" s="242"/>
      <c r="E9" s="242"/>
      <c r="F9" s="242"/>
      <c r="G9" s="242"/>
      <c r="H9" s="242"/>
      <c r="I9" s="242"/>
      <c r="J9" s="242"/>
      <c r="K9" s="242"/>
      <c r="L9" s="243"/>
      <c r="M9" s="241"/>
      <c r="N9" s="243"/>
      <c r="O9" s="241"/>
      <c r="P9" s="283"/>
      <c r="Q9" s="241"/>
      <c r="R9" s="243"/>
      <c r="S9" s="241"/>
      <c r="T9" s="243"/>
      <c r="U9" s="241"/>
      <c r="V9" s="243"/>
      <c r="W9" s="241"/>
      <c r="X9" s="243"/>
      <c r="Y9" s="236"/>
      <c r="Z9" s="236"/>
      <c r="AA9" s="236"/>
      <c r="AB9" s="236"/>
      <c r="AC9" s="236"/>
      <c r="AD9" s="236"/>
      <c r="AE9" s="236"/>
      <c r="AF9" s="236"/>
      <c r="AG9" s="236"/>
      <c r="AH9" s="242"/>
    </row>
    <row r="10" spans="1:34" ht="18" customHeight="1">
      <c r="A10" s="244"/>
      <c r="B10" s="245"/>
      <c r="C10" s="245"/>
      <c r="D10" s="245"/>
      <c r="E10" s="245"/>
      <c r="F10" s="245"/>
      <c r="G10" s="245"/>
      <c r="H10" s="245"/>
      <c r="I10" s="245"/>
      <c r="J10" s="245"/>
      <c r="K10" s="245"/>
      <c r="L10" s="246"/>
      <c r="M10" s="244"/>
      <c r="N10" s="246"/>
      <c r="O10" s="244"/>
      <c r="P10" s="284"/>
      <c r="Q10" s="244"/>
      <c r="R10" s="246"/>
      <c r="S10" s="244"/>
      <c r="T10" s="246"/>
      <c r="U10" s="244"/>
      <c r="V10" s="246"/>
      <c r="W10" s="244"/>
      <c r="X10" s="246"/>
      <c r="Y10" s="237"/>
      <c r="Z10" s="237"/>
      <c r="AA10" s="237"/>
      <c r="AB10" s="237"/>
      <c r="AC10" s="237"/>
      <c r="AD10" s="237"/>
      <c r="AE10" s="237"/>
      <c r="AF10" s="237"/>
      <c r="AG10" s="237"/>
      <c r="AH10" s="242"/>
    </row>
    <row r="11" spans="1:34" ht="12" customHeight="1">
      <c r="A11" s="288" t="s">
        <v>11</v>
      </c>
      <c r="B11" s="239"/>
      <c r="C11" s="239"/>
      <c r="D11" s="239"/>
      <c r="E11" s="239"/>
      <c r="F11" s="239"/>
      <c r="G11" s="239"/>
      <c r="H11" s="239"/>
      <c r="I11" s="239"/>
      <c r="J11" s="239"/>
      <c r="K11" s="239"/>
      <c r="L11" s="240"/>
      <c r="M11" s="89"/>
      <c r="N11" s="90"/>
      <c r="O11" s="91"/>
      <c r="P11" s="92">
        <v>2</v>
      </c>
      <c r="Q11" s="93"/>
      <c r="R11" s="94">
        <v>2</v>
      </c>
      <c r="S11" s="93"/>
      <c r="T11" s="94">
        <v>4</v>
      </c>
      <c r="U11" s="93"/>
      <c r="V11" s="94">
        <v>1</v>
      </c>
      <c r="W11" s="277">
        <v>4</v>
      </c>
      <c r="X11" s="278"/>
      <c r="Y11" s="273">
        <v>3</v>
      </c>
      <c r="Z11" s="273">
        <v>0</v>
      </c>
      <c r="AA11" s="273">
        <v>1</v>
      </c>
      <c r="AB11" s="273">
        <f>M12+O12+Q12+S12+U12</f>
        <v>14</v>
      </c>
      <c r="AC11" s="273">
        <f>N11+P11+R11+T11+V11</f>
        <v>9</v>
      </c>
      <c r="AD11" s="273">
        <f>AB11-AC11</f>
        <v>5</v>
      </c>
      <c r="AE11" s="274">
        <f>Y11*3+Z11*1</f>
        <v>9</v>
      </c>
      <c r="AF11" s="274">
        <f>AE11/5</f>
        <v>1.8</v>
      </c>
      <c r="AG11" s="275">
        <v>2</v>
      </c>
      <c r="AH11" s="242"/>
    </row>
    <row r="12" spans="1:34" ht="12" customHeight="1">
      <c r="A12" s="244"/>
      <c r="B12" s="245"/>
      <c r="C12" s="245"/>
      <c r="D12" s="245"/>
      <c r="E12" s="245"/>
      <c r="F12" s="245"/>
      <c r="G12" s="245"/>
      <c r="H12" s="245"/>
      <c r="I12" s="245"/>
      <c r="J12" s="245"/>
      <c r="K12" s="245"/>
      <c r="L12" s="246"/>
      <c r="M12" s="95"/>
      <c r="N12" s="96"/>
      <c r="O12" s="97">
        <v>1</v>
      </c>
      <c r="P12" s="98"/>
      <c r="Q12" s="97">
        <v>3</v>
      </c>
      <c r="R12" s="98"/>
      <c r="S12" s="97">
        <v>3</v>
      </c>
      <c r="T12" s="98"/>
      <c r="U12" s="97">
        <v>7</v>
      </c>
      <c r="V12" s="98"/>
      <c r="W12" s="244"/>
      <c r="X12" s="246"/>
      <c r="Y12" s="237"/>
      <c r="Z12" s="237"/>
      <c r="AA12" s="237"/>
      <c r="AB12" s="237"/>
      <c r="AC12" s="237"/>
      <c r="AD12" s="237"/>
      <c r="AE12" s="237"/>
      <c r="AF12" s="237"/>
      <c r="AG12" s="237"/>
      <c r="AH12" s="242"/>
    </row>
    <row r="13" spans="1:34" ht="12" customHeight="1">
      <c r="A13" s="295" t="s">
        <v>13</v>
      </c>
      <c r="B13" s="239"/>
      <c r="C13" s="239"/>
      <c r="D13" s="239"/>
      <c r="E13" s="239"/>
      <c r="F13" s="239"/>
      <c r="G13" s="239"/>
      <c r="H13" s="239"/>
      <c r="I13" s="239"/>
      <c r="J13" s="239"/>
      <c r="K13" s="239"/>
      <c r="L13" s="240"/>
      <c r="M13" s="91"/>
      <c r="N13" s="92">
        <v>2</v>
      </c>
      <c r="O13" s="89"/>
      <c r="P13" s="90"/>
      <c r="Q13" s="99">
        <v>1</v>
      </c>
      <c r="R13" s="92">
        <v>3</v>
      </c>
      <c r="S13" s="91"/>
      <c r="T13" s="92">
        <v>4</v>
      </c>
      <c r="U13" s="91"/>
      <c r="V13" s="92">
        <v>0</v>
      </c>
      <c r="W13" s="290">
        <v>4</v>
      </c>
      <c r="X13" s="240"/>
      <c r="Y13" s="273">
        <v>1</v>
      </c>
      <c r="Z13" s="273">
        <v>1</v>
      </c>
      <c r="AA13" s="273">
        <v>2</v>
      </c>
      <c r="AB13" s="273">
        <f>M14+O14+Q14+S14+U14</f>
        <v>12</v>
      </c>
      <c r="AC13" s="273">
        <f>N13+P13+R13+T13+V13</f>
        <v>9</v>
      </c>
      <c r="AD13" s="273">
        <f>AB13-AC13</f>
        <v>3</v>
      </c>
      <c r="AE13" s="274">
        <f>Y13*3+Z13*1</f>
        <v>4</v>
      </c>
      <c r="AF13" s="274">
        <f>AE13/5</f>
        <v>0.8</v>
      </c>
      <c r="AG13" s="275">
        <v>4</v>
      </c>
      <c r="AH13" s="242"/>
    </row>
    <row r="14" spans="1:34" ht="12" customHeight="1">
      <c r="A14" s="244"/>
      <c r="B14" s="245"/>
      <c r="C14" s="245"/>
      <c r="D14" s="245"/>
      <c r="E14" s="245"/>
      <c r="F14" s="245"/>
      <c r="G14" s="245"/>
      <c r="H14" s="245"/>
      <c r="I14" s="245"/>
      <c r="J14" s="245"/>
      <c r="K14" s="245"/>
      <c r="L14" s="246"/>
      <c r="M14" s="97">
        <v>1</v>
      </c>
      <c r="N14" s="98"/>
      <c r="O14" s="95"/>
      <c r="P14" s="96"/>
      <c r="Q14" s="97">
        <v>3</v>
      </c>
      <c r="R14" s="100">
        <v>0</v>
      </c>
      <c r="S14" s="101">
        <v>2</v>
      </c>
      <c r="T14" s="98"/>
      <c r="U14" s="101">
        <v>6</v>
      </c>
      <c r="V14" s="98"/>
      <c r="W14" s="244"/>
      <c r="X14" s="246"/>
      <c r="Y14" s="237"/>
      <c r="Z14" s="237"/>
      <c r="AA14" s="237"/>
      <c r="AB14" s="237"/>
      <c r="AC14" s="237"/>
      <c r="AD14" s="237"/>
      <c r="AE14" s="237"/>
      <c r="AF14" s="237"/>
      <c r="AG14" s="237"/>
      <c r="AH14" s="242"/>
    </row>
    <row r="15" spans="1:34" ht="12" customHeight="1">
      <c r="A15" s="296" t="s">
        <v>15</v>
      </c>
      <c r="B15" s="239"/>
      <c r="C15" s="239"/>
      <c r="D15" s="239"/>
      <c r="E15" s="239"/>
      <c r="F15" s="239"/>
      <c r="G15" s="239"/>
      <c r="H15" s="239"/>
      <c r="I15" s="239"/>
      <c r="J15" s="239"/>
      <c r="K15" s="239"/>
      <c r="L15" s="240"/>
      <c r="M15" s="91"/>
      <c r="N15" s="92">
        <v>3</v>
      </c>
      <c r="O15" s="99">
        <v>0</v>
      </c>
      <c r="P15" s="92">
        <v>3</v>
      </c>
      <c r="Q15" s="89"/>
      <c r="R15" s="90"/>
      <c r="S15" s="91"/>
      <c r="T15" s="92">
        <v>0</v>
      </c>
      <c r="U15" s="91"/>
      <c r="V15" s="92">
        <v>1</v>
      </c>
      <c r="W15" s="290">
        <v>4</v>
      </c>
      <c r="X15" s="240"/>
      <c r="Y15" s="273">
        <v>2</v>
      </c>
      <c r="Z15" s="273">
        <v>1</v>
      </c>
      <c r="AA15" s="273">
        <v>1</v>
      </c>
      <c r="AB15" s="273">
        <f>M16+O16+Q16+S16+U16</f>
        <v>22</v>
      </c>
      <c r="AC15" s="273">
        <f>N15+P15+R15+T15+V15</f>
        <v>7</v>
      </c>
      <c r="AD15" s="273">
        <f>AB15-AC15</f>
        <v>15</v>
      </c>
      <c r="AE15" s="274">
        <f>Y15*3+Z15*1</f>
        <v>7</v>
      </c>
      <c r="AF15" s="274">
        <f>AE15/5</f>
        <v>1.4</v>
      </c>
      <c r="AG15" s="275">
        <v>3</v>
      </c>
      <c r="AH15" s="242"/>
    </row>
    <row r="16" spans="1:34" ht="12" customHeight="1">
      <c r="A16" s="244"/>
      <c r="B16" s="245"/>
      <c r="C16" s="245"/>
      <c r="D16" s="245"/>
      <c r="E16" s="245"/>
      <c r="F16" s="245"/>
      <c r="G16" s="245"/>
      <c r="H16" s="245"/>
      <c r="I16" s="245"/>
      <c r="J16" s="245"/>
      <c r="K16" s="245"/>
      <c r="L16" s="246"/>
      <c r="M16" s="97">
        <v>2</v>
      </c>
      <c r="N16" s="98"/>
      <c r="O16" s="101">
        <v>3</v>
      </c>
      <c r="P16" s="100">
        <v>1</v>
      </c>
      <c r="Q16" s="95"/>
      <c r="R16" s="96"/>
      <c r="S16" s="97">
        <v>2</v>
      </c>
      <c r="T16" s="98"/>
      <c r="U16" s="101">
        <v>15</v>
      </c>
      <c r="V16" s="98"/>
      <c r="W16" s="244"/>
      <c r="X16" s="246"/>
      <c r="Y16" s="237"/>
      <c r="Z16" s="237"/>
      <c r="AA16" s="237"/>
      <c r="AB16" s="237"/>
      <c r="AC16" s="237"/>
      <c r="AD16" s="237"/>
      <c r="AE16" s="237"/>
      <c r="AF16" s="237"/>
      <c r="AG16" s="237"/>
      <c r="AH16" s="242"/>
    </row>
    <row r="17" spans="1:34" ht="12" customHeight="1">
      <c r="A17" s="297" t="s">
        <v>138</v>
      </c>
      <c r="B17" s="239"/>
      <c r="C17" s="239"/>
      <c r="D17" s="239"/>
      <c r="E17" s="239"/>
      <c r="F17" s="239"/>
      <c r="G17" s="239"/>
      <c r="H17" s="239"/>
      <c r="I17" s="239"/>
      <c r="J17" s="239"/>
      <c r="K17" s="239"/>
      <c r="L17" s="240"/>
      <c r="M17" s="91"/>
      <c r="N17" s="92">
        <v>3</v>
      </c>
      <c r="O17" s="91"/>
      <c r="P17" s="92">
        <v>2</v>
      </c>
      <c r="Q17" s="91"/>
      <c r="R17" s="92">
        <v>2</v>
      </c>
      <c r="S17" s="89"/>
      <c r="T17" s="90"/>
      <c r="U17" s="91"/>
      <c r="V17" s="92">
        <v>3</v>
      </c>
      <c r="W17" s="290">
        <v>4</v>
      </c>
      <c r="X17" s="240"/>
      <c r="Y17" s="273">
        <v>3</v>
      </c>
      <c r="Z17" s="273">
        <v>0</v>
      </c>
      <c r="AA17" s="273">
        <v>1</v>
      </c>
      <c r="AB17" s="273">
        <f>M18+O18+Q18+S18+U18</f>
        <v>16</v>
      </c>
      <c r="AC17" s="273">
        <f>N17+P17+R17+T17+V17</f>
        <v>10</v>
      </c>
      <c r="AD17" s="273">
        <f>AB17-AC17</f>
        <v>6</v>
      </c>
      <c r="AE17" s="274">
        <f>Y17*3+Z17*1</f>
        <v>9</v>
      </c>
      <c r="AF17" s="274">
        <f>AE17/5</f>
        <v>1.8</v>
      </c>
      <c r="AG17" s="275">
        <v>1</v>
      </c>
      <c r="AH17" s="242"/>
    </row>
    <row r="18" spans="1:34" ht="12" customHeight="1">
      <c r="A18" s="244"/>
      <c r="B18" s="245"/>
      <c r="C18" s="245"/>
      <c r="D18" s="245"/>
      <c r="E18" s="245"/>
      <c r="F18" s="245"/>
      <c r="G18" s="245"/>
      <c r="H18" s="245"/>
      <c r="I18" s="245"/>
      <c r="J18" s="245"/>
      <c r="K18" s="245"/>
      <c r="L18" s="246"/>
      <c r="M18" s="97">
        <v>4</v>
      </c>
      <c r="N18" s="98"/>
      <c r="O18" s="101">
        <v>4</v>
      </c>
      <c r="P18" s="98"/>
      <c r="Q18" s="101">
        <v>0</v>
      </c>
      <c r="R18" s="98"/>
      <c r="S18" s="95"/>
      <c r="T18" s="96"/>
      <c r="U18" s="97">
        <v>8</v>
      </c>
      <c r="V18" s="98"/>
      <c r="W18" s="244"/>
      <c r="X18" s="246"/>
      <c r="Y18" s="237"/>
      <c r="Z18" s="237"/>
      <c r="AA18" s="237"/>
      <c r="AB18" s="237"/>
      <c r="AC18" s="237"/>
      <c r="AD18" s="237"/>
      <c r="AE18" s="237"/>
      <c r="AF18" s="237"/>
      <c r="AG18" s="237"/>
      <c r="AH18" s="242"/>
    </row>
    <row r="19" spans="1:34" ht="12" customHeight="1">
      <c r="A19" s="298" t="s">
        <v>17</v>
      </c>
      <c r="B19" s="239"/>
      <c r="C19" s="239"/>
      <c r="D19" s="239"/>
      <c r="E19" s="239"/>
      <c r="F19" s="239"/>
      <c r="G19" s="239"/>
      <c r="H19" s="239"/>
      <c r="I19" s="239"/>
      <c r="J19" s="239"/>
      <c r="K19" s="239"/>
      <c r="L19" s="240"/>
      <c r="M19" s="91"/>
      <c r="N19" s="92">
        <v>7</v>
      </c>
      <c r="O19" s="91"/>
      <c r="P19" s="92">
        <v>6</v>
      </c>
      <c r="Q19" s="91"/>
      <c r="R19" s="92">
        <v>15</v>
      </c>
      <c r="S19" s="91"/>
      <c r="T19" s="92">
        <v>8</v>
      </c>
      <c r="U19" s="89"/>
      <c r="V19" s="90"/>
      <c r="W19" s="290">
        <v>4</v>
      </c>
      <c r="X19" s="240"/>
      <c r="Y19" s="273">
        <v>0</v>
      </c>
      <c r="Z19" s="273">
        <v>0</v>
      </c>
      <c r="AA19" s="273">
        <v>4</v>
      </c>
      <c r="AB19" s="273">
        <f>M20+O20+Q20+S20+U20</f>
        <v>5</v>
      </c>
      <c r="AC19" s="273">
        <f>N19+P19+R19+T19+V19</f>
        <v>36</v>
      </c>
      <c r="AD19" s="273">
        <f>AB19-AC19</f>
        <v>-31</v>
      </c>
      <c r="AE19" s="274">
        <f>Y19*3+Z19*1</f>
        <v>0</v>
      </c>
      <c r="AF19" s="274">
        <f>AE19/5</f>
        <v>0</v>
      </c>
      <c r="AG19" s="275">
        <v>5</v>
      </c>
      <c r="AH19" s="242"/>
    </row>
    <row r="20" spans="1:34" ht="12" customHeight="1">
      <c r="A20" s="244"/>
      <c r="B20" s="245"/>
      <c r="C20" s="245"/>
      <c r="D20" s="245"/>
      <c r="E20" s="245"/>
      <c r="F20" s="245"/>
      <c r="G20" s="245"/>
      <c r="H20" s="245"/>
      <c r="I20" s="245"/>
      <c r="J20" s="245"/>
      <c r="K20" s="245"/>
      <c r="L20" s="246"/>
      <c r="M20" s="97">
        <v>1</v>
      </c>
      <c r="N20" s="98"/>
      <c r="O20" s="101">
        <v>0</v>
      </c>
      <c r="P20" s="98"/>
      <c r="Q20" s="101">
        <v>1</v>
      </c>
      <c r="R20" s="98"/>
      <c r="S20" s="101">
        <v>3</v>
      </c>
      <c r="T20" s="98"/>
      <c r="U20" s="95"/>
      <c r="V20" s="96"/>
      <c r="W20" s="244"/>
      <c r="X20" s="246"/>
      <c r="Y20" s="237"/>
      <c r="Z20" s="237"/>
      <c r="AA20" s="237"/>
      <c r="AB20" s="237"/>
      <c r="AC20" s="237"/>
      <c r="AD20" s="237"/>
      <c r="AE20" s="237"/>
      <c r="AF20" s="237"/>
      <c r="AG20" s="237"/>
      <c r="AH20" s="242"/>
    </row>
    <row r="21" spans="1:34" ht="15.75" customHeight="1">
      <c r="A21" s="294" t="s">
        <v>139</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row>
    <row r="22" spans="1:34" ht="18" customHeight="1">
      <c r="A22" s="279" t="s">
        <v>140</v>
      </c>
      <c r="B22" s="239"/>
      <c r="C22" s="239"/>
      <c r="D22" s="239"/>
      <c r="E22" s="239"/>
      <c r="F22" s="239"/>
      <c r="G22" s="239"/>
      <c r="H22" s="239"/>
      <c r="I22" s="239"/>
      <c r="J22" s="239"/>
      <c r="K22" s="239"/>
      <c r="L22" s="240"/>
      <c r="M22" s="299" t="str">
        <f>A31</f>
        <v>SUPER PATIN - ANTIOQUIA</v>
      </c>
      <c r="N22" s="240"/>
      <c r="O22" s="300" t="str">
        <f>A33</f>
        <v>CORAZONISTA ROJO - BOGOTÁ</v>
      </c>
      <c r="P22" s="282"/>
      <c r="Q22" s="291" t="str">
        <f>A35</f>
        <v>MANIZALES H.C. "A" - CALDAS</v>
      </c>
      <c r="R22" s="240"/>
      <c r="S22" s="292" t="str">
        <f>A37</f>
        <v>HURACANES - VALLE DEL CAUCA</v>
      </c>
      <c r="T22" s="240"/>
      <c r="U22" s="293" t="str">
        <f>A39</f>
        <v>FCM ROLLING BLANCO - CALDAS</v>
      </c>
      <c r="V22" s="240"/>
      <c r="W22" s="293" t="str">
        <f>A41</f>
        <v>SABANETA - ANTIOQUIA</v>
      </c>
      <c r="X22" s="240"/>
      <c r="Y22" s="272" t="s">
        <v>128</v>
      </c>
      <c r="Z22" s="272" t="s">
        <v>129</v>
      </c>
      <c r="AA22" s="272" t="s">
        <v>130</v>
      </c>
      <c r="AB22" s="272" t="s">
        <v>131</v>
      </c>
      <c r="AC22" s="272" t="s">
        <v>132</v>
      </c>
      <c r="AD22" s="272" t="s">
        <v>133</v>
      </c>
      <c r="AE22" s="272" t="s">
        <v>134</v>
      </c>
      <c r="AF22" s="272" t="s">
        <v>135</v>
      </c>
      <c r="AG22" s="272" t="s">
        <v>136</v>
      </c>
      <c r="AH22" s="272" t="s">
        <v>137</v>
      </c>
    </row>
    <row r="23" spans="1:34" ht="18" customHeight="1">
      <c r="A23" s="241"/>
      <c r="B23" s="242"/>
      <c r="C23" s="242"/>
      <c r="D23" s="242"/>
      <c r="E23" s="242"/>
      <c r="F23" s="242"/>
      <c r="G23" s="242"/>
      <c r="H23" s="242"/>
      <c r="I23" s="242"/>
      <c r="J23" s="242"/>
      <c r="K23" s="242"/>
      <c r="L23" s="243"/>
      <c r="M23" s="241"/>
      <c r="N23" s="243"/>
      <c r="O23" s="241"/>
      <c r="P23" s="283"/>
      <c r="Q23" s="241"/>
      <c r="R23" s="243"/>
      <c r="S23" s="241"/>
      <c r="T23" s="243"/>
      <c r="U23" s="241"/>
      <c r="V23" s="243"/>
      <c r="W23" s="241"/>
      <c r="X23" s="243"/>
      <c r="Y23" s="236"/>
      <c r="Z23" s="236"/>
      <c r="AA23" s="236"/>
      <c r="AB23" s="236"/>
      <c r="AC23" s="236"/>
      <c r="AD23" s="236"/>
      <c r="AE23" s="236"/>
      <c r="AF23" s="236"/>
      <c r="AG23" s="236"/>
      <c r="AH23" s="236"/>
    </row>
    <row r="24" spans="1:34" ht="18" customHeight="1">
      <c r="A24" s="241"/>
      <c r="B24" s="242"/>
      <c r="C24" s="242"/>
      <c r="D24" s="242"/>
      <c r="E24" s="242"/>
      <c r="F24" s="242"/>
      <c r="G24" s="242"/>
      <c r="H24" s="242"/>
      <c r="I24" s="242"/>
      <c r="J24" s="242"/>
      <c r="K24" s="242"/>
      <c r="L24" s="243"/>
      <c r="M24" s="241"/>
      <c r="N24" s="243"/>
      <c r="O24" s="241"/>
      <c r="P24" s="283"/>
      <c r="Q24" s="241"/>
      <c r="R24" s="243"/>
      <c r="S24" s="241"/>
      <c r="T24" s="243"/>
      <c r="U24" s="241"/>
      <c r="V24" s="243"/>
      <c r="W24" s="241"/>
      <c r="X24" s="243"/>
      <c r="Y24" s="236"/>
      <c r="Z24" s="236"/>
      <c r="AA24" s="236"/>
      <c r="AB24" s="236"/>
      <c r="AC24" s="236"/>
      <c r="AD24" s="236"/>
      <c r="AE24" s="236"/>
      <c r="AF24" s="236"/>
      <c r="AG24" s="236"/>
      <c r="AH24" s="236"/>
    </row>
    <row r="25" spans="1:34" ht="18" customHeight="1">
      <c r="A25" s="241"/>
      <c r="B25" s="242"/>
      <c r="C25" s="242"/>
      <c r="D25" s="242"/>
      <c r="E25" s="242"/>
      <c r="F25" s="242"/>
      <c r="G25" s="242"/>
      <c r="H25" s="242"/>
      <c r="I25" s="242"/>
      <c r="J25" s="242"/>
      <c r="K25" s="242"/>
      <c r="L25" s="243"/>
      <c r="M25" s="241"/>
      <c r="N25" s="243"/>
      <c r="O25" s="241"/>
      <c r="P25" s="283"/>
      <c r="Q25" s="241"/>
      <c r="R25" s="243"/>
      <c r="S25" s="241"/>
      <c r="T25" s="243"/>
      <c r="U25" s="241"/>
      <c r="V25" s="243"/>
      <c r="W25" s="241"/>
      <c r="X25" s="243"/>
      <c r="Y25" s="236"/>
      <c r="Z25" s="236"/>
      <c r="AA25" s="236"/>
      <c r="AB25" s="236"/>
      <c r="AC25" s="236"/>
      <c r="AD25" s="236"/>
      <c r="AE25" s="236"/>
      <c r="AF25" s="236"/>
      <c r="AG25" s="236"/>
      <c r="AH25" s="236"/>
    </row>
    <row r="26" spans="1:34" ht="18" customHeight="1">
      <c r="A26" s="241"/>
      <c r="B26" s="242"/>
      <c r="C26" s="242"/>
      <c r="D26" s="242"/>
      <c r="E26" s="242"/>
      <c r="F26" s="242"/>
      <c r="G26" s="242"/>
      <c r="H26" s="242"/>
      <c r="I26" s="242"/>
      <c r="J26" s="242"/>
      <c r="K26" s="242"/>
      <c r="L26" s="243"/>
      <c r="M26" s="241"/>
      <c r="N26" s="243"/>
      <c r="O26" s="241"/>
      <c r="P26" s="283"/>
      <c r="Q26" s="241"/>
      <c r="R26" s="243"/>
      <c r="S26" s="241"/>
      <c r="T26" s="243"/>
      <c r="U26" s="241"/>
      <c r="V26" s="243"/>
      <c r="W26" s="241"/>
      <c r="X26" s="243"/>
      <c r="Y26" s="236"/>
      <c r="Z26" s="236"/>
      <c r="AA26" s="236"/>
      <c r="AB26" s="236"/>
      <c r="AC26" s="236"/>
      <c r="AD26" s="236"/>
      <c r="AE26" s="236"/>
      <c r="AF26" s="236"/>
      <c r="AG26" s="236"/>
      <c r="AH26" s="236"/>
    </row>
    <row r="27" spans="1:34" ht="18" customHeight="1">
      <c r="A27" s="241"/>
      <c r="B27" s="242"/>
      <c r="C27" s="242"/>
      <c r="D27" s="242"/>
      <c r="E27" s="242"/>
      <c r="F27" s="242"/>
      <c r="G27" s="242"/>
      <c r="H27" s="242"/>
      <c r="I27" s="242"/>
      <c r="J27" s="242"/>
      <c r="K27" s="242"/>
      <c r="L27" s="243"/>
      <c r="M27" s="241"/>
      <c r="N27" s="243"/>
      <c r="O27" s="241"/>
      <c r="P27" s="283"/>
      <c r="Q27" s="241"/>
      <c r="R27" s="243"/>
      <c r="S27" s="241"/>
      <c r="T27" s="243"/>
      <c r="U27" s="241"/>
      <c r="V27" s="243"/>
      <c r="W27" s="241"/>
      <c r="X27" s="243"/>
      <c r="Y27" s="236"/>
      <c r="Z27" s="236"/>
      <c r="AA27" s="236"/>
      <c r="AB27" s="236"/>
      <c r="AC27" s="236"/>
      <c r="AD27" s="236"/>
      <c r="AE27" s="236"/>
      <c r="AF27" s="236"/>
      <c r="AG27" s="236"/>
      <c r="AH27" s="236"/>
    </row>
    <row r="28" spans="1:34" ht="18" customHeight="1">
      <c r="A28" s="241"/>
      <c r="B28" s="242"/>
      <c r="C28" s="242"/>
      <c r="D28" s="242"/>
      <c r="E28" s="242"/>
      <c r="F28" s="242"/>
      <c r="G28" s="242"/>
      <c r="H28" s="242"/>
      <c r="I28" s="242"/>
      <c r="J28" s="242"/>
      <c r="K28" s="242"/>
      <c r="L28" s="243"/>
      <c r="M28" s="241"/>
      <c r="N28" s="243"/>
      <c r="O28" s="241"/>
      <c r="P28" s="283"/>
      <c r="Q28" s="241"/>
      <c r="R28" s="243"/>
      <c r="S28" s="241"/>
      <c r="T28" s="243"/>
      <c r="U28" s="241"/>
      <c r="V28" s="243"/>
      <c r="W28" s="241"/>
      <c r="X28" s="243"/>
      <c r="Y28" s="236"/>
      <c r="Z28" s="236"/>
      <c r="AA28" s="236"/>
      <c r="AB28" s="236"/>
      <c r="AC28" s="236"/>
      <c r="AD28" s="236"/>
      <c r="AE28" s="236"/>
      <c r="AF28" s="236"/>
      <c r="AG28" s="236"/>
      <c r="AH28" s="236"/>
    </row>
    <row r="29" spans="1:34" ht="33.75" customHeight="1">
      <c r="A29" s="241"/>
      <c r="B29" s="242"/>
      <c r="C29" s="242"/>
      <c r="D29" s="242"/>
      <c r="E29" s="242"/>
      <c r="F29" s="242"/>
      <c r="G29" s="242"/>
      <c r="H29" s="242"/>
      <c r="I29" s="242"/>
      <c r="J29" s="242"/>
      <c r="K29" s="242"/>
      <c r="L29" s="243"/>
      <c r="M29" s="241"/>
      <c r="N29" s="243"/>
      <c r="O29" s="241"/>
      <c r="P29" s="283"/>
      <c r="Q29" s="241"/>
      <c r="R29" s="243"/>
      <c r="S29" s="241"/>
      <c r="T29" s="243"/>
      <c r="U29" s="241"/>
      <c r="V29" s="243"/>
      <c r="W29" s="241"/>
      <c r="X29" s="243"/>
      <c r="Y29" s="236"/>
      <c r="Z29" s="236"/>
      <c r="AA29" s="236"/>
      <c r="AB29" s="236"/>
      <c r="AC29" s="236"/>
      <c r="AD29" s="236"/>
      <c r="AE29" s="236"/>
      <c r="AF29" s="236"/>
      <c r="AG29" s="236"/>
      <c r="AH29" s="236"/>
    </row>
    <row r="30" spans="1:34" ht="3.75" customHeight="1">
      <c r="A30" s="244"/>
      <c r="B30" s="245"/>
      <c r="C30" s="245"/>
      <c r="D30" s="245"/>
      <c r="E30" s="245"/>
      <c r="F30" s="245"/>
      <c r="G30" s="245"/>
      <c r="H30" s="245"/>
      <c r="I30" s="245"/>
      <c r="J30" s="245"/>
      <c r="K30" s="245"/>
      <c r="L30" s="246"/>
      <c r="M30" s="244"/>
      <c r="N30" s="246"/>
      <c r="O30" s="244"/>
      <c r="P30" s="284"/>
      <c r="Q30" s="244"/>
      <c r="R30" s="246"/>
      <c r="S30" s="244"/>
      <c r="T30" s="246"/>
      <c r="U30" s="244"/>
      <c r="V30" s="246"/>
      <c r="W30" s="244"/>
      <c r="X30" s="246"/>
      <c r="Y30" s="237"/>
      <c r="Z30" s="237"/>
      <c r="AA30" s="237"/>
      <c r="AB30" s="237"/>
      <c r="AC30" s="237"/>
      <c r="AD30" s="237"/>
      <c r="AE30" s="237"/>
      <c r="AF30" s="237"/>
      <c r="AG30" s="237"/>
      <c r="AH30" s="237"/>
    </row>
    <row r="31" spans="1:34" ht="12" customHeight="1">
      <c r="A31" s="288" t="s">
        <v>12</v>
      </c>
      <c r="B31" s="239"/>
      <c r="C31" s="239"/>
      <c r="D31" s="239"/>
      <c r="E31" s="239"/>
      <c r="F31" s="239"/>
      <c r="G31" s="239"/>
      <c r="H31" s="239"/>
      <c r="I31" s="239"/>
      <c r="J31" s="239"/>
      <c r="K31" s="239"/>
      <c r="L31" s="240"/>
      <c r="M31" s="102"/>
      <c r="N31" s="103"/>
      <c r="O31" s="104"/>
      <c r="P31" s="105">
        <v>3</v>
      </c>
      <c r="Q31" s="106"/>
      <c r="R31" s="107">
        <v>1</v>
      </c>
      <c r="S31" s="106"/>
      <c r="T31" s="107">
        <v>0</v>
      </c>
      <c r="U31" s="106"/>
      <c r="V31" s="107">
        <v>0</v>
      </c>
      <c r="W31" s="106"/>
      <c r="X31" s="108">
        <v>0</v>
      </c>
      <c r="Y31" s="273">
        <v>5</v>
      </c>
      <c r="Z31" s="273">
        <v>4</v>
      </c>
      <c r="AA31" s="273">
        <v>0</v>
      </c>
      <c r="AB31" s="273">
        <v>1</v>
      </c>
      <c r="AC31" s="273">
        <f>M32+O32+Q32+S32+U32+W32</f>
        <v>15</v>
      </c>
      <c r="AD31" s="273">
        <f>N31+P31+R31+T31+V31+X31</f>
        <v>4</v>
      </c>
      <c r="AE31" s="273">
        <f>AC31-AD31</f>
        <v>11</v>
      </c>
      <c r="AF31" s="274">
        <f>Z31*3+AA31*1</f>
        <v>12</v>
      </c>
      <c r="AG31" s="274">
        <f>AF31/6</f>
        <v>2</v>
      </c>
      <c r="AH31" s="274">
        <v>2</v>
      </c>
    </row>
    <row r="32" spans="1:34" ht="12" customHeight="1">
      <c r="A32" s="244"/>
      <c r="B32" s="245"/>
      <c r="C32" s="245"/>
      <c r="D32" s="245"/>
      <c r="E32" s="245"/>
      <c r="F32" s="245"/>
      <c r="G32" s="245"/>
      <c r="H32" s="245"/>
      <c r="I32" s="245"/>
      <c r="J32" s="245"/>
      <c r="K32" s="245"/>
      <c r="L32" s="246"/>
      <c r="M32" s="109"/>
      <c r="N32" s="110"/>
      <c r="O32" s="111">
        <v>0</v>
      </c>
      <c r="P32" s="112"/>
      <c r="Q32" s="111">
        <v>2</v>
      </c>
      <c r="R32" s="112"/>
      <c r="S32" s="111">
        <v>4</v>
      </c>
      <c r="T32" s="112"/>
      <c r="U32" s="111">
        <v>5</v>
      </c>
      <c r="V32" s="112"/>
      <c r="W32" s="113">
        <v>4</v>
      </c>
      <c r="X32" s="112"/>
      <c r="Y32" s="237"/>
      <c r="Z32" s="237"/>
      <c r="AA32" s="237"/>
      <c r="AB32" s="237"/>
      <c r="AC32" s="237"/>
      <c r="AD32" s="237"/>
      <c r="AE32" s="237"/>
      <c r="AF32" s="237"/>
      <c r="AG32" s="237"/>
      <c r="AH32" s="237"/>
    </row>
    <row r="33" spans="1:34" ht="12" customHeight="1">
      <c r="A33" s="295" t="s">
        <v>14</v>
      </c>
      <c r="B33" s="239"/>
      <c r="C33" s="239"/>
      <c r="D33" s="239"/>
      <c r="E33" s="239"/>
      <c r="F33" s="239"/>
      <c r="G33" s="239"/>
      <c r="H33" s="239"/>
      <c r="I33" s="239"/>
      <c r="J33" s="239"/>
      <c r="K33" s="239"/>
      <c r="L33" s="240"/>
      <c r="M33" s="104"/>
      <c r="N33" s="105">
        <v>0</v>
      </c>
      <c r="O33" s="89"/>
      <c r="P33" s="90"/>
      <c r="Q33" s="104"/>
      <c r="R33" s="105">
        <v>2</v>
      </c>
      <c r="S33" s="104"/>
      <c r="T33" s="105">
        <v>3</v>
      </c>
      <c r="U33" s="104"/>
      <c r="V33" s="105">
        <v>3</v>
      </c>
      <c r="W33" s="104"/>
      <c r="X33" s="105">
        <v>1</v>
      </c>
      <c r="Y33" s="273">
        <v>5</v>
      </c>
      <c r="Z33" s="273">
        <v>5</v>
      </c>
      <c r="AA33" s="273">
        <v>0</v>
      </c>
      <c r="AB33" s="273">
        <v>0</v>
      </c>
      <c r="AC33" s="273">
        <f>M34+O34+Q34+S34+U34+W34</f>
        <v>28</v>
      </c>
      <c r="AD33" s="273">
        <f>N33+P33+R33+T33+V33+X33</f>
        <v>9</v>
      </c>
      <c r="AE33" s="273">
        <f>AC33-AD33</f>
        <v>19</v>
      </c>
      <c r="AF33" s="274">
        <f>Z33*3+AA33*1</f>
        <v>15</v>
      </c>
      <c r="AG33" s="274">
        <f>AF33/6</f>
        <v>2.5</v>
      </c>
      <c r="AH33" s="274">
        <v>1</v>
      </c>
    </row>
    <row r="34" spans="1:34" ht="12" customHeight="1">
      <c r="A34" s="244"/>
      <c r="B34" s="245"/>
      <c r="C34" s="245"/>
      <c r="D34" s="245"/>
      <c r="E34" s="245"/>
      <c r="F34" s="245"/>
      <c r="G34" s="245"/>
      <c r="H34" s="245"/>
      <c r="I34" s="245"/>
      <c r="J34" s="245"/>
      <c r="K34" s="245"/>
      <c r="L34" s="246"/>
      <c r="M34" s="111">
        <v>3</v>
      </c>
      <c r="N34" s="112"/>
      <c r="O34" s="95"/>
      <c r="P34" s="96"/>
      <c r="Q34" s="111">
        <v>4</v>
      </c>
      <c r="R34" s="112"/>
      <c r="S34" s="114">
        <v>12</v>
      </c>
      <c r="T34" s="112"/>
      <c r="U34" s="114">
        <v>4</v>
      </c>
      <c r="V34" s="112"/>
      <c r="W34" s="114">
        <v>5</v>
      </c>
      <c r="X34" s="112"/>
      <c r="Y34" s="237"/>
      <c r="Z34" s="237"/>
      <c r="AA34" s="237"/>
      <c r="AB34" s="237"/>
      <c r="AC34" s="237"/>
      <c r="AD34" s="237"/>
      <c r="AE34" s="237"/>
      <c r="AF34" s="237"/>
      <c r="AG34" s="237"/>
      <c r="AH34" s="237"/>
    </row>
    <row r="35" spans="1:34" ht="12" customHeight="1">
      <c r="A35" s="296" t="s">
        <v>141</v>
      </c>
      <c r="B35" s="239"/>
      <c r="C35" s="239"/>
      <c r="D35" s="239"/>
      <c r="E35" s="239"/>
      <c r="F35" s="239"/>
      <c r="G35" s="239"/>
      <c r="H35" s="239"/>
      <c r="I35" s="239"/>
      <c r="J35" s="239"/>
      <c r="K35" s="239"/>
      <c r="L35" s="240"/>
      <c r="M35" s="106"/>
      <c r="N35" s="107">
        <v>2</v>
      </c>
      <c r="O35" s="104"/>
      <c r="P35" s="105">
        <v>4</v>
      </c>
      <c r="Q35" s="89"/>
      <c r="R35" s="90"/>
      <c r="S35" s="104"/>
      <c r="T35" s="105">
        <v>0</v>
      </c>
      <c r="U35" s="104"/>
      <c r="V35" s="105">
        <v>2</v>
      </c>
      <c r="W35" s="104"/>
      <c r="X35" s="105">
        <v>0</v>
      </c>
      <c r="Y35" s="273">
        <v>5</v>
      </c>
      <c r="Z35" s="273">
        <v>2</v>
      </c>
      <c r="AA35" s="273">
        <v>0</v>
      </c>
      <c r="AB35" s="273">
        <v>3</v>
      </c>
      <c r="AC35" s="273">
        <f>M36+O36+Q36+S36+U36+W36</f>
        <v>5</v>
      </c>
      <c r="AD35" s="273">
        <f>N35+P35+R35+T35+V35+X35</f>
        <v>8</v>
      </c>
      <c r="AE35" s="273">
        <f>AC35-AD35</f>
        <v>-3</v>
      </c>
      <c r="AF35" s="274">
        <f>Z35*3+AA35*1</f>
        <v>6</v>
      </c>
      <c r="AG35" s="274">
        <f>AF35/6</f>
        <v>1</v>
      </c>
      <c r="AH35" s="274">
        <v>4</v>
      </c>
    </row>
    <row r="36" spans="1:34" ht="12" customHeight="1">
      <c r="A36" s="244"/>
      <c r="B36" s="245"/>
      <c r="C36" s="245"/>
      <c r="D36" s="245"/>
      <c r="E36" s="245"/>
      <c r="F36" s="245"/>
      <c r="G36" s="245"/>
      <c r="H36" s="245"/>
      <c r="I36" s="245"/>
      <c r="J36" s="245"/>
      <c r="K36" s="245"/>
      <c r="L36" s="246"/>
      <c r="M36" s="111">
        <v>1</v>
      </c>
      <c r="N36" s="112"/>
      <c r="O36" s="114">
        <v>2</v>
      </c>
      <c r="P36" s="112"/>
      <c r="Q36" s="95"/>
      <c r="R36" s="96"/>
      <c r="S36" s="111">
        <v>1</v>
      </c>
      <c r="T36" s="112"/>
      <c r="U36" s="114">
        <v>0</v>
      </c>
      <c r="V36" s="112"/>
      <c r="W36" s="114">
        <v>1</v>
      </c>
      <c r="X36" s="112"/>
      <c r="Y36" s="237"/>
      <c r="Z36" s="237"/>
      <c r="AA36" s="237"/>
      <c r="AB36" s="237"/>
      <c r="AC36" s="237"/>
      <c r="AD36" s="237"/>
      <c r="AE36" s="237"/>
      <c r="AF36" s="237"/>
      <c r="AG36" s="237"/>
      <c r="AH36" s="237"/>
    </row>
    <row r="37" spans="1:34" ht="12" customHeight="1">
      <c r="A37" s="297" t="s">
        <v>20</v>
      </c>
      <c r="B37" s="239"/>
      <c r="C37" s="239"/>
      <c r="D37" s="239"/>
      <c r="E37" s="239"/>
      <c r="F37" s="239"/>
      <c r="G37" s="239"/>
      <c r="H37" s="239"/>
      <c r="I37" s="239"/>
      <c r="J37" s="239"/>
      <c r="K37" s="239"/>
      <c r="L37" s="240"/>
      <c r="M37" s="104"/>
      <c r="N37" s="105">
        <v>4</v>
      </c>
      <c r="O37" s="104"/>
      <c r="P37" s="105">
        <v>12</v>
      </c>
      <c r="Q37" s="104"/>
      <c r="R37" s="105">
        <v>1</v>
      </c>
      <c r="S37" s="89"/>
      <c r="T37" s="90"/>
      <c r="U37" s="104"/>
      <c r="V37" s="105">
        <v>5</v>
      </c>
      <c r="W37" s="104"/>
      <c r="X37" s="105">
        <v>4</v>
      </c>
      <c r="Y37" s="273">
        <v>5</v>
      </c>
      <c r="Z37" s="273">
        <v>1</v>
      </c>
      <c r="AA37" s="273">
        <v>0</v>
      </c>
      <c r="AB37" s="273">
        <v>4</v>
      </c>
      <c r="AC37" s="273">
        <f>M38+O38+Q38+S38+U38+W38</f>
        <v>9</v>
      </c>
      <c r="AD37" s="273">
        <f>N37+P37+R37+T37+V37+X37</f>
        <v>26</v>
      </c>
      <c r="AE37" s="273">
        <f>AC37-AD37</f>
        <v>-17</v>
      </c>
      <c r="AF37" s="274">
        <f>Z37*3+AA37*1</f>
        <v>3</v>
      </c>
      <c r="AG37" s="274">
        <f>AF37/6</f>
        <v>0.5</v>
      </c>
      <c r="AH37" s="274">
        <v>5</v>
      </c>
    </row>
    <row r="38" spans="1:34" ht="12" customHeight="1">
      <c r="A38" s="244"/>
      <c r="B38" s="245"/>
      <c r="C38" s="245"/>
      <c r="D38" s="245"/>
      <c r="E38" s="245"/>
      <c r="F38" s="245"/>
      <c r="G38" s="245"/>
      <c r="H38" s="245"/>
      <c r="I38" s="245"/>
      <c r="J38" s="245"/>
      <c r="K38" s="245"/>
      <c r="L38" s="246"/>
      <c r="M38" s="111">
        <v>0</v>
      </c>
      <c r="N38" s="112"/>
      <c r="O38" s="114">
        <v>3</v>
      </c>
      <c r="P38" s="112"/>
      <c r="Q38" s="114">
        <v>0</v>
      </c>
      <c r="R38" s="112"/>
      <c r="S38" s="95"/>
      <c r="T38" s="96"/>
      <c r="U38" s="114">
        <v>1</v>
      </c>
      <c r="V38" s="112"/>
      <c r="W38" s="114">
        <v>5</v>
      </c>
      <c r="X38" s="112"/>
      <c r="Y38" s="237"/>
      <c r="Z38" s="237"/>
      <c r="AA38" s="237"/>
      <c r="AB38" s="237"/>
      <c r="AC38" s="237"/>
      <c r="AD38" s="237"/>
      <c r="AE38" s="237"/>
      <c r="AF38" s="237"/>
      <c r="AG38" s="237"/>
      <c r="AH38" s="237"/>
    </row>
    <row r="39" spans="1:34" ht="12" customHeight="1">
      <c r="A39" s="298" t="s">
        <v>21</v>
      </c>
      <c r="B39" s="239"/>
      <c r="C39" s="239"/>
      <c r="D39" s="239"/>
      <c r="E39" s="239"/>
      <c r="F39" s="239"/>
      <c r="G39" s="239"/>
      <c r="H39" s="239"/>
      <c r="I39" s="239"/>
      <c r="J39" s="239"/>
      <c r="K39" s="239"/>
      <c r="L39" s="240"/>
      <c r="M39" s="104"/>
      <c r="N39" s="105">
        <v>5</v>
      </c>
      <c r="O39" s="104"/>
      <c r="P39" s="105">
        <v>4</v>
      </c>
      <c r="Q39" s="104"/>
      <c r="R39" s="105">
        <v>0</v>
      </c>
      <c r="S39" s="104"/>
      <c r="T39" s="105">
        <v>1</v>
      </c>
      <c r="U39" s="89"/>
      <c r="V39" s="90"/>
      <c r="W39" s="104"/>
      <c r="X39" s="105">
        <v>2</v>
      </c>
      <c r="Y39" s="273">
        <v>5</v>
      </c>
      <c r="Z39" s="273">
        <v>3</v>
      </c>
      <c r="AA39" s="273">
        <v>0</v>
      </c>
      <c r="AB39" s="273">
        <v>3</v>
      </c>
      <c r="AC39" s="273">
        <f>M40+O40+Q40+S40+U40+W40</f>
        <v>13</v>
      </c>
      <c r="AD39" s="273">
        <f>N39+P39+R39+T39+V39+X39</f>
        <v>12</v>
      </c>
      <c r="AE39" s="273">
        <f>AC39-AD39</f>
        <v>1</v>
      </c>
      <c r="AF39" s="274">
        <f>Z39*3+AA39*1</f>
        <v>9</v>
      </c>
      <c r="AG39" s="274">
        <f>AF39/6</f>
        <v>1.5</v>
      </c>
      <c r="AH39" s="274">
        <v>3</v>
      </c>
    </row>
    <row r="40" spans="1:34" ht="12" customHeight="1">
      <c r="A40" s="244"/>
      <c r="B40" s="245"/>
      <c r="C40" s="245"/>
      <c r="D40" s="245"/>
      <c r="E40" s="245"/>
      <c r="F40" s="245"/>
      <c r="G40" s="245"/>
      <c r="H40" s="245"/>
      <c r="I40" s="245"/>
      <c r="J40" s="245"/>
      <c r="K40" s="245"/>
      <c r="L40" s="246"/>
      <c r="M40" s="115">
        <v>0</v>
      </c>
      <c r="N40" s="108"/>
      <c r="O40" s="114">
        <v>3</v>
      </c>
      <c r="P40" s="112"/>
      <c r="Q40" s="114">
        <v>2</v>
      </c>
      <c r="R40" s="112"/>
      <c r="S40" s="114">
        <v>5</v>
      </c>
      <c r="T40" s="112"/>
      <c r="U40" s="95"/>
      <c r="V40" s="96"/>
      <c r="W40" s="111">
        <v>3</v>
      </c>
      <c r="X40" s="112"/>
      <c r="Y40" s="237"/>
      <c r="Z40" s="237"/>
      <c r="AA40" s="237"/>
      <c r="AB40" s="237"/>
      <c r="AC40" s="237"/>
      <c r="AD40" s="237"/>
      <c r="AE40" s="237"/>
      <c r="AF40" s="237"/>
      <c r="AG40" s="237"/>
      <c r="AH40" s="237"/>
    </row>
    <row r="41" spans="1:34" ht="12" customHeight="1">
      <c r="A41" s="298" t="s">
        <v>22</v>
      </c>
      <c r="B41" s="239"/>
      <c r="C41" s="239"/>
      <c r="D41" s="239"/>
      <c r="E41" s="239"/>
      <c r="F41" s="239"/>
      <c r="G41" s="239"/>
      <c r="H41" s="239"/>
      <c r="I41" s="239"/>
      <c r="J41" s="239"/>
      <c r="K41" s="239"/>
      <c r="L41" s="282"/>
      <c r="M41" s="104"/>
      <c r="N41" s="116">
        <v>4</v>
      </c>
      <c r="O41" s="117"/>
      <c r="P41" s="105">
        <v>5</v>
      </c>
      <c r="Q41" s="104"/>
      <c r="R41" s="105">
        <v>1</v>
      </c>
      <c r="S41" s="104"/>
      <c r="T41" s="105">
        <v>5</v>
      </c>
      <c r="U41" s="104"/>
      <c r="V41" s="105">
        <v>3</v>
      </c>
      <c r="W41" s="89"/>
      <c r="X41" s="90"/>
      <c r="Y41" s="273">
        <v>5</v>
      </c>
      <c r="Z41" s="273">
        <v>0</v>
      </c>
      <c r="AA41" s="273">
        <v>0</v>
      </c>
      <c r="AB41" s="273">
        <v>5</v>
      </c>
      <c r="AC41" s="273">
        <f>M42+O42+Q42+S42+U42+W42</f>
        <v>7</v>
      </c>
      <c r="AD41" s="273">
        <f>N41+P41+R41+T41+V41+X41</f>
        <v>18</v>
      </c>
      <c r="AE41" s="273">
        <f>AC41-AD41</f>
        <v>-11</v>
      </c>
      <c r="AF41" s="274">
        <f>Z41*3+AA41*1</f>
        <v>0</v>
      </c>
      <c r="AG41" s="274">
        <f>AF41/6</f>
        <v>0</v>
      </c>
      <c r="AH41" s="274">
        <v>6</v>
      </c>
    </row>
    <row r="42" spans="1:34" ht="12" customHeight="1">
      <c r="A42" s="244"/>
      <c r="B42" s="245"/>
      <c r="C42" s="245"/>
      <c r="D42" s="245"/>
      <c r="E42" s="245"/>
      <c r="F42" s="245"/>
      <c r="G42" s="245"/>
      <c r="H42" s="245"/>
      <c r="I42" s="245"/>
      <c r="J42" s="245"/>
      <c r="K42" s="245"/>
      <c r="L42" s="284"/>
      <c r="M42" s="113">
        <v>0</v>
      </c>
      <c r="N42" s="112"/>
      <c r="O42" s="114">
        <v>1</v>
      </c>
      <c r="P42" s="112"/>
      <c r="Q42" s="114">
        <v>0</v>
      </c>
      <c r="R42" s="112"/>
      <c r="S42" s="114">
        <v>4</v>
      </c>
      <c r="T42" s="112"/>
      <c r="U42" s="111">
        <v>2</v>
      </c>
      <c r="V42" s="112"/>
      <c r="W42" s="95"/>
      <c r="X42" s="96"/>
      <c r="Y42" s="237"/>
      <c r="Z42" s="237"/>
      <c r="AA42" s="237"/>
      <c r="AB42" s="237"/>
      <c r="AC42" s="237"/>
      <c r="AD42" s="237"/>
      <c r="AE42" s="237"/>
      <c r="AF42" s="237"/>
      <c r="AG42" s="237"/>
      <c r="AH42" s="237"/>
    </row>
    <row r="43" spans="1:34" ht="86.25" customHeight="1">
      <c r="A43" s="271"/>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48"/>
    </row>
  </sheetData>
  <sheetProtection algorithmName="SHA-512" hashValue="6/P9mzS/KibjS8PReHXuU7zYE56C9gvvOh3Y//QgY/Pojx06a9hZZ/aBNjDzIsTbM39gR1v5tR4UvHPUQrCrcQ==" saltValue="seYVLmLOMkG12rtCIxeRUQ==" spinCount="100000" sheet="1" objects="1" scenarios="1"/>
  <mergeCells count="158">
    <mergeCell ref="AH39:AH40"/>
    <mergeCell ref="Y39:Y40"/>
    <mergeCell ref="Z39:Z40"/>
    <mergeCell ref="AA39:AA40"/>
    <mergeCell ref="AB39:AB40"/>
    <mergeCell ref="AC39:AC40"/>
    <mergeCell ref="AD39:AD40"/>
    <mergeCell ref="AE39:AE40"/>
    <mergeCell ref="AF39:AF40"/>
    <mergeCell ref="AG39:AG40"/>
    <mergeCell ref="AA35:AA36"/>
    <mergeCell ref="AB35:AB36"/>
    <mergeCell ref="AC35:AC36"/>
    <mergeCell ref="AD35:AD36"/>
    <mergeCell ref="AE35:AE36"/>
    <mergeCell ref="AF37:AF38"/>
    <mergeCell ref="AG37:AG38"/>
    <mergeCell ref="AH37:AH38"/>
    <mergeCell ref="Y37:Y38"/>
    <mergeCell ref="Z37:Z38"/>
    <mergeCell ref="AA37:AA38"/>
    <mergeCell ref="AB37:AB38"/>
    <mergeCell ref="AC37:AC38"/>
    <mergeCell ref="AD37:AD38"/>
    <mergeCell ref="AE37:AE38"/>
    <mergeCell ref="AG17:AG18"/>
    <mergeCell ref="W17:X18"/>
    <mergeCell ref="Y17:Y18"/>
    <mergeCell ref="Z17:Z18"/>
    <mergeCell ref="AA17:AA18"/>
    <mergeCell ref="AB17:AB18"/>
    <mergeCell ref="AC17:AC18"/>
    <mergeCell ref="AD17:AD18"/>
    <mergeCell ref="AF33:AF34"/>
    <mergeCell ref="AG33:AG34"/>
    <mergeCell ref="Y33:Y34"/>
    <mergeCell ref="Z33:Z34"/>
    <mergeCell ref="AA33:AA34"/>
    <mergeCell ref="AB33:AB34"/>
    <mergeCell ref="AC33:AC34"/>
    <mergeCell ref="AD33:AD34"/>
    <mergeCell ref="AE33:AE34"/>
    <mergeCell ref="W15:X16"/>
    <mergeCell ref="Y15:Y16"/>
    <mergeCell ref="Z15:Z16"/>
    <mergeCell ref="AA15:AA16"/>
    <mergeCell ref="AB15:AB16"/>
    <mergeCell ref="AC15:AC16"/>
    <mergeCell ref="AD15:AD16"/>
    <mergeCell ref="AE17:AE18"/>
    <mergeCell ref="AF17:AF18"/>
    <mergeCell ref="Y13:Y14"/>
    <mergeCell ref="Z13:Z14"/>
    <mergeCell ref="AA13:AA14"/>
    <mergeCell ref="AB13:AB14"/>
    <mergeCell ref="AC13:AC14"/>
    <mergeCell ref="AD13:AD14"/>
    <mergeCell ref="AE15:AE16"/>
    <mergeCell ref="AF15:AF16"/>
    <mergeCell ref="AG15:AG16"/>
    <mergeCell ref="A33:L34"/>
    <mergeCell ref="A35:L36"/>
    <mergeCell ref="A37:L38"/>
    <mergeCell ref="A39:L40"/>
    <mergeCell ref="A41:L42"/>
    <mergeCell ref="A43:AH43"/>
    <mergeCell ref="A13:L14"/>
    <mergeCell ref="A15:L16"/>
    <mergeCell ref="A17:L18"/>
    <mergeCell ref="A19:L20"/>
    <mergeCell ref="A22:L30"/>
    <mergeCell ref="M22:N30"/>
    <mergeCell ref="O22:P30"/>
    <mergeCell ref="Y31:Y32"/>
    <mergeCell ref="Z31:Z32"/>
    <mergeCell ref="AA31:AA32"/>
    <mergeCell ref="AB31:AB32"/>
    <mergeCell ref="AC31:AC32"/>
    <mergeCell ref="AD31:AD32"/>
    <mergeCell ref="AE31:AE32"/>
    <mergeCell ref="AE13:AE14"/>
    <mergeCell ref="AF13:AF14"/>
    <mergeCell ref="AG13:AG14"/>
    <mergeCell ref="W13:X14"/>
    <mergeCell ref="Q22:R30"/>
    <mergeCell ref="S22:T30"/>
    <mergeCell ref="U22:V30"/>
    <mergeCell ref="W22:X30"/>
    <mergeCell ref="Y22:Y30"/>
    <mergeCell ref="Z22:Z30"/>
    <mergeCell ref="AA22:AA30"/>
    <mergeCell ref="A21:AH21"/>
    <mergeCell ref="AF31:AF32"/>
    <mergeCell ref="AG31:AG32"/>
    <mergeCell ref="AH31:AH32"/>
    <mergeCell ref="A31:L32"/>
    <mergeCell ref="AD19:AD20"/>
    <mergeCell ref="AF41:AF42"/>
    <mergeCell ref="AG41:AG42"/>
    <mergeCell ref="AH41:AH42"/>
    <mergeCell ref="Y41:Y42"/>
    <mergeCell ref="Z41:Z42"/>
    <mergeCell ref="AA41:AA42"/>
    <mergeCell ref="AB41:AB42"/>
    <mergeCell ref="AC41:AC42"/>
    <mergeCell ref="AD41:AD42"/>
    <mergeCell ref="AE41:AE42"/>
    <mergeCell ref="AB22:AB30"/>
    <mergeCell ref="AC22:AC30"/>
    <mergeCell ref="AD22:AD30"/>
    <mergeCell ref="AE22:AE30"/>
    <mergeCell ref="AF22:AF30"/>
    <mergeCell ref="AG22:AG30"/>
    <mergeCell ref="AH22:AH30"/>
    <mergeCell ref="AH33:AH34"/>
    <mergeCell ref="AF35:AF36"/>
    <mergeCell ref="AG35:AG36"/>
    <mergeCell ref="AH35:AH36"/>
    <mergeCell ref="Y35:Y36"/>
    <mergeCell ref="Z35:Z36"/>
    <mergeCell ref="W2:X10"/>
    <mergeCell ref="W11:X12"/>
    <mergeCell ref="Y11:Y12"/>
    <mergeCell ref="Z11:Z12"/>
    <mergeCell ref="AA11:AA12"/>
    <mergeCell ref="AB11:AB12"/>
    <mergeCell ref="AC11:AC12"/>
    <mergeCell ref="A2:L10"/>
    <mergeCell ref="M2:N10"/>
    <mergeCell ref="O2:P10"/>
    <mergeCell ref="Q2:R10"/>
    <mergeCell ref="S2:T10"/>
    <mergeCell ref="U2:V10"/>
    <mergeCell ref="A11:L12"/>
    <mergeCell ref="AF2:AF10"/>
    <mergeCell ref="AG2:AG10"/>
    <mergeCell ref="AH1:AH20"/>
    <mergeCell ref="Y2:Y10"/>
    <mergeCell ref="Z2:Z10"/>
    <mergeCell ref="AA2:AA10"/>
    <mergeCell ref="AB2:AB10"/>
    <mergeCell ref="AC2:AC10"/>
    <mergeCell ref="AD2:AD10"/>
    <mergeCell ref="AE2:AE10"/>
    <mergeCell ref="AD11:AD12"/>
    <mergeCell ref="AE11:AE12"/>
    <mergeCell ref="AF11:AF12"/>
    <mergeCell ref="AG11:AG12"/>
    <mergeCell ref="A1:AG1"/>
    <mergeCell ref="AE19:AE20"/>
    <mergeCell ref="AF19:AF20"/>
    <mergeCell ref="AG19:AG20"/>
    <mergeCell ref="W19:X20"/>
    <mergeCell ref="Y19:Y20"/>
    <mergeCell ref="Z19:Z20"/>
    <mergeCell ref="AA19:AA20"/>
    <mergeCell ref="AB19:AB20"/>
    <mergeCell ref="AC19:AC20"/>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9"/>
  <sheetViews>
    <sheetView workbookViewId="0">
      <selection sqref="A1:AC1"/>
    </sheetView>
  </sheetViews>
  <sheetFormatPr baseColWidth="10" defaultColWidth="14.42578125" defaultRowHeight="15" customHeight="1"/>
  <cols>
    <col min="1" max="9" width="3.28515625" customWidth="1"/>
    <col min="10" max="10" width="2.28515625" customWidth="1"/>
    <col min="11" max="12" width="3.28515625" hidden="1" customWidth="1"/>
    <col min="13" max="20" width="2.5703125" customWidth="1"/>
    <col min="21" max="29" width="4.7109375" customWidth="1"/>
  </cols>
  <sheetData>
    <row r="1" spans="1:29" ht="61.5" customHeight="1">
      <c r="A1" s="266"/>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48"/>
    </row>
    <row r="2" spans="1:29" ht="18" customHeight="1">
      <c r="A2" s="279" t="s">
        <v>142</v>
      </c>
      <c r="B2" s="239"/>
      <c r="C2" s="239"/>
      <c r="D2" s="239"/>
      <c r="E2" s="239"/>
      <c r="F2" s="239"/>
      <c r="G2" s="239"/>
      <c r="H2" s="239"/>
      <c r="I2" s="239"/>
      <c r="J2" s="239"/>
      <c r="K2" s="239"/>
      <c r="L2" s="240"/>
      <c r="M2" s="280" t="str">
        <f>A11</f>
        <v>MANIZALES H C - CALDAS</v>
      </c>
      <c r="N2" s="240"/>
      <c r="O2" s="281" t="str">
        <f>A13</f>
        <v>ORION ROSITEX - ANTIOQUIA</v>
      </c>
      <c r="P2" s="282"/>
      <c r="Q2" s="285" t="str">
        <f>A15</f>
        <v>FCM ROLLING - CALDAS</v>
      </c>
      <c r="R2" s="240"/>
      <c r="S2" s="286" t="str">
        <f>A17</f>
        <v>REAL H.C. - ANTIOQUIA</v>
      </c>
      <c r="T2" s="240"/>
      <c r="U2" s="301" t="s">
        <v>128</v>
      </c>
      <c r="V2" s="272" t="s">
        <v>129</v>
      </c>
      <c r="W2" s="272" t="s">
        <v>130</v>
      </c>
      <c r="X2" s="272" t="s">
        <v>131</v>
      </c>
      <c r="Y2" s="272" t="s">
        <v>132</v>
      </c>
      <c r="Z2" s="272" t="s">
        <v>133</v>
      </c>
      <c r="AA2" s="272" t="s">
        <v>134</v>
      </c>
      <c r="AB2" s="272" t="s">
        <v>135</v>
      </c>
      <c r="AC2" s="272" t="s">
        <v>137</v>
      </c>
    </row>
    <row r="3" spans="1:29" ht="18" customHeight="1">
      <c r="A3" s="241"/>
      <c r="B3" s="242"/>
      <c r="C3" s="242"/>
      <c r="D3" s="242"/>
      <c r="E3" s="242"/>
      <c r="F3" s="242"/>
      <c r="G3" s="242"/>
      <c r="H3" s="242"/>
      <c r="I3" s="242"/>
      <c r="J3" s="242"/>
      <c r="K3" s="242"/>
      <c r="L3" s="243"/>
      <c r="M3" s="241"/>
      <c r="N3" s="243"/>
      <c r="O3" s="241"/>
      <c r="P3" s="283"/>
      <c r="Q3" s="241"/>
      <c r="R3" s="243"/>
      <c r="S3" s="241"/>
      <c r="T3" s="243"/>
      <c r="U3" s="243"/>
      <c r="V3" s="236"/>
      <c r="W3" s="236"/>
      <c r="X3" s="236"/>
      <c r="Y3" s="236"/>
      <c r="Z3" s="236"/>
      <c r="AA3" s="236"/>
      <c r="AB3" s="236"/>
      <c r="AC3" s="236"/>
    </row>
    <row r="4" spans="1:29" ht="18" customHeight="1">
      <c r="A4" s="241"/>
      <c r="B4" s="242"/>
      <c r="C4" s="242"/>
      <c r="D4" s="242"/>
      <c r="E4" s="242"/>
      <c r="F4" s="242"/>
      <c r="G4" s="242"/>
      <c r="H4" s="242"/>
      <c r="I4" s="242"/>
      <c r="J4" s="242"/>
      <c r="K4" s="242"/>
      <c r="L4" s="243"/>
      <c r="M4" s="241"/>
      <c r="N4" s="243"/>
      <c r="O4" s="241"/>
      <c r="P4" s="283"/>
      <c r="Q4" s="241"/>
      <c r="R4" s="243"/>
      <c r="S4" s="241"/>
      <c r="T4" s="243"/>
      <c r="U4" s="243"/>
      <c r="V4" s="236"/>
      <c r="W4" s="236"/>
      <c r="X4" s="236"/>
      <c r="Y4" s="236"/>
      <c r="Z4" s="236"/>
      <c r="AA4" s="236"/>
      <c r="AB4" s="236"/>
      <c r="AC4" s="236"/>
    </row>
    <row r="5" spans="1:29" ht="18" customHeight="1">
      <c r="A5" s="241"/>
      <c r="B5" s="242"/>
      <c r="C5" s="242"/>
      <c r="D5" s="242"/>
      <c r="E5" s="242"/>
      <c r="F5" s="242"/>
      <c r="G5" s="242"/>
      <c r="H5" s="242"/>
      <c r="I5" s="242"/>
      <c r="J5" s="242"/>
      <c r="K5" s="242"/>
      <c r="L5" s="243"/>
      <c r="M5" s="241"/>
      <c r="N5" s="243"/>
      <c r="O5" s="241"/>
      <c r="P5" s="283"/>
      <c r="Q5" s="241"/>
      <c r="R5" s="243"/>
      <c r="S5" s="241"/>
      <c r="T5" s="243"/>
      <c r="U5" s="243"/>
      <c r="V5" s="236"/>
      <c r="W5" s="236"/>
      <c r="X5" s="236"/>
      <c r="Y5" s="236"/>
      <c r="Z5" s="236"/>
      <c r="AA5" s="236"/>
      <c r="AB5" s="236"/>
      <c r="AC5" s="236"/>
    </row>
    <row r="6" spans="1:29" ht="18" customHeight="1">
      <c r="A6" s="241"/>
      <c r="B6" s="242"/>
      <c r="C6" s="242"/>
      <c r="D6" s="242"/>
      <c r="E6" s="242"/>
      <c r="F6" s="242"/>
      <c r="G6" s="242"/>
      <c r="H6" s="242"/>
      <c r="I6" s="242"/>
      <c r="J6" s="242"/>
      <c r="K6" s="242"/>
      <c r="L6" s="243"/>
      <c r="M6" s="241"/>
      <c r="N6" s="243"/>
      <c r="O6" s="241"/>
      <c r="P6" s="283"/>
      <c r="Q6" s="241"/>
      <c r="R6" s="243"/>
      <c r="S6" s="241"/>
      <c r="T6" s="243"/>
      <c r="U6" s="243"/>
      <c r="V6" s="236"/>
      <c r="W6" s="236"/>
      <c r="X6" s="236"/>
      <c r="Y6" s="236"/>
      <c r="Z6" s="236"/>
      <c r="AA6" s="236"/>
      <c r="AB6" s="236"/>
      <c r="AC6" s="236"/>
    </row>
    <row r="7" spans="1:29" ht="18" customHeight="1">
      <c r="A7" s="241"/>
      <c r="B7" s="242"/>
      <c r="C7" s="242"/>
      <c r="D7" s="242"/>
      <c r="E7" s="242"/>
      <c r="F7" s="242"/>
      <c r="G7" s="242"/>
      <c r="H7" s="242"/>
      <c r="I7" s="242"/>
      <c r="J7" s="242"/>
      <c r="K7" s="242"/>
      <c r="L7" s="243"/>
      <c r="M7" s="241"/>
      <c r="N7" s="243"/>
      <c r="O7" s="241"/>
      <c r="P7" s="283"/>
      <c r="Q7" s="241"/>
      <c r="R7" s="243"/>
      <c r="S7" s="241"/>
      <c r="T7" s="243"/>
      <c r="U7" s="243"/>
      <c r="V7" s="236"/>
      <c r="W7" s="236"/>
      <c r="X7" s="236"/>
      <c r="Y7" s="236"/>
      <c r="Z7" s="236"/>
      <c r="AA7" s="236"/>
      <c r="AB7" s="236"/>
      <c r="AC7" s="236"/>
    </row>
    <row r="8" spans="1:29" ht="18" customHeight="1">
      <c r="A8" s="241"/>
      <c r="B8" s="242"/>
      <c r="C8" s="242"/>
      <c r="D8" s="242"/>
      <c r="E8" s="242"/>
      <c r="F8" s="242"/>
      <c r="G8" s="242"/>
      <c r="H8" s="242"/>
      <c r="I8" s="242"/>
      <c r="J8" s="242"/>
      <c r="K8" s="242"/>
      <c r="L8" s="243"/>
      <c r="M8" s="241"/>
      <c r="N8" s="243"/>
      <c r="O8" s="241"/>
      <c r="P8" s="283"/>
      <c r="Q8" s="241"/>
      <c r="R8" s="243"/>
      <c r="S8" s="241"/>
      <c r="T8" s="243"/>
      <c r="U8" s="243"/>
      <c r="V8" s="236"/>
      <c r="W8" s="236"/>
      <c r="X8" s="236"/>
      <c r="Y8" s="236"/>
      <c r="Z8" s="236"/>
      <c r="AA8" s="236"/>
      <c r="AB8" s="236"/>
      <c r="AC8" s="236"/>
    </row>
    <row r="9" spans="1:29" ht="18" customHeight="1">
      <c r="A9" s="241"/>
      <c r="B9" s="242"/>
      <c r="C9" s="242"/>
      <c r="D9" s="242"/>
      <c r="E9" s="242"/>
      <c r="F9" s="242"/>
      <c r="G9" s="242"/>
      <c r="H9" s="242"/>
      <c r="I9" s="242"/>
      <c r="J9" s="242"/>
      <c r="K9" s="242"/>
      <c r="L9" s="243"/>
      <c r="M9" s="241"/>
      <c r="N9" s="243"/>
      <c r="O9" s="241"/>
      <c r="P9" s="283"/>
      <c r="Q9" s="241"/>
      <c r="R9" s="243"/>
      <c r="S9" s="241"/>
      <c r="T9" s="243"/>
      <c r="U9" s="243"/>
      <c r="V9" s="236"/>
      <c r="W9" s="236"/>
      <c r="X9" s="236"/>
      <c r="Y9" s="236"/>
      <c r="Z9" s="236"/>
      <c r="AA9" s="236"/>
      <c r="AB9" s="236"/>
      <c r="AC9" s="236"/>
    </row>
    <row r="10" spans="1:29" ht="18" customHeight="1">
      <c r="A10" s="244"/>
      <c r="B10" s="245"/>
      <c r="C10" s="245"/>
      <c r="D10" s="245"/>
      <c r="E10" s="245"/>
      <c r="F10" s="245"/>
      <c r="G10" s="245"/>
      <c r="H10" s="245"/>
      <c r="I10" s="245"/>
      <c r="J10" s="245"/>
      <c r="K10" s="245"/>
      <c r="L10" s="246"/>
      <c r="M10" s="244"/>
      <c r="N10" s="246"/>
      <c r="O10" s="244"/>
      <c r="P10" s="284"/>
      <c r="Q10" s="244"/>
      <c r="R10" s="246"/>
      <c r="S10" s="244"/>
      <c r="T10" s="246"/>
      <c r="U10" s="246"/>
      <c r="V10" s="237"/>
      <c r="W10" s="237"/>
      <c r="X10" s="237"/>
      <c r="Y10" s="237"/>
      <c r="Z10" s="237"/>
      <c r="AA10" s="237"/>
      <c r="AB10" s="237"/>
      <c r="AC10" s="237"/>
    </row>
    <row r="11" spans="1:29" ht="12" customHeight="1">
      <c r="A11" s="306" t="s">
        <v>143</v>
      </c>
      <c r="B11" s="239"/>
      <c r="C11" s="239"/>
      <c r="D11" s="239"/>
      <c r="E11" s="239"/>
      <c r="F11" s="239"/>
      <c r="G11" s="239"/>
      <c r="H11" s="239"/>
      <c r="I11" s="239"/>
      <c r="J11" s="239"/>
      <c r="K11" s="239"/>
      <c r="L11" s="240"/>
      <c r="M11" s="89"/>
      <c r="N11" s="90"/>
      <c r="O11" s="104"/>
      <c r="P11" s="105">
        <v>3</v>
      </c>
      <c r="Q11" s="104"/>
      <c r="R11" s="105">
        <v>1</v>
      </c>
      <c r="S11" s="106"/>
      <c r="T11" s="107">
        <v>1</v>
      </c>
      <c r="U11" s="273">
        <v>3</v>
      </c>
      <c r="V11" s="273">
        <v>3</v>
      </c>
      <c r="W11" s="273">
        <v>0</v>
      </c>
      <c r="X11" s="273">
        <v>0</v>
      </c>
      <c r="Y11" s="273">
        <f>M12+O12+Q12+S12</f>
        <v>13</v>
      </c>
      <c r="Z11" s="273">
        <f>N11+P11+R11+T11</f>
        <v>5</v>
      </c>
      <c r="AA11" s="273">
        <f>Y11-Z11</f>
        <v>8</v>
      </c>
      <c r="AB11" s="274">
        <f>V11*3+W11</f>
        <v>9</v>
      </c>
      <c r="AC11" s="274">
        <v>1</v>
      </c>
    </row>
    <row r="12" spans="1:29" ht="12" customHeight="1">
      <c r="A12" s="244"/>
      <c r="B12" s="245"/>
      <c r="C12" s="245"/>
      <c r="D12" s="245"/>
      <c r="E12" s="245"/>
      <c r="F12" s="245"/>
      <c r="G12" s="245"/>
      <c r="H12" s="245"/>
      <c r="I12" s="245"/>
      <c r="J12" s="245"/>
      <c r="K12" s="245"/>
      <c r="L12" s="246"/>
      <c r="M12" s="95"/>
      <c r="N12" s="96"/>
      <c r="O12" s="111">
        <v>5</v>
      </c>
      <c r="P12" s="112"/>
      <c r="Q12" s="111">
        <v>4</v>
      </c>
      <c r="R12" s="112"/>
      <c r="S12" s="111">
        <v>4</v>
      </c>
      <c r="T12" s="112"/>
      <c r="U12" s="237"/>
      <c r="V12" s="237"/>
      <c r="W12" s="237"/>
      <c r="X12" s="237"/>
      <c r="Y12" s="237"/>
      <c r="Z12" s="237"/>
      <c r="AA12" s="237"/>
      <c r="AB12" s="237"/>
      <c r="AC12" s="237"/>
    </row>
    <row r="13" spans="1:29" ht="12" customHeight="1">
      <c r="A13" s="302" t="s">
        <v>48</v>
      </c>
      <c r="B13" s="239"/>
      <c r="C13" s="239"/>
      <c r="D13" s="239"/>
      <c r="E13" s="239"/>
      <c r="F13" s="239"/>
      <c r="G13" s="239"/>
      <c r="H13" s="239"/>
      <c r="I13" s="239"/>
      <c r="J13" s="239"/>
      <c r="K13" s="239"/>
      <c r="L13" s="240"/>
      <c r="M13" s="104"/>
      <c r="N13" s="105">
        <v>5</v>
      </c>
      <c r="O13" s="89"/>
      <c r="P13" s="90"/>
      <c r="Q13" s="104"/>
      <c r="R13" s="105">
        <v>3</v>
      </c>
      <c r="S13" s="104"/>
      <c r="T13" s="105">
        <v>3</v>
      </c>
      <c r="U13" s="273">
        <v>3</v>
      </c>
      <c r="V13" s="273">
        <v>0</v>
      </c>
      <c r="W13" s="273">
        <v>0</v>
      </c>
      <c r="X13" s="273">
        <v>3</v>
      </c>
      <c r="Y13" s="273">
        <f>M14+O14+Q14+S14</f>
        <v>6</v>
      </c>
      <c r="Z13" s="273">
        <f>N13+P13+R13+T13</f>
        <v>11</v>
      </c>
      <c r="AA13" s="273">
        <f>Y13-Z13</f>
        <v>-5</v>
      </c>
      <c r="AB13" s="274">
        <f>V13*3+W13</f>
        <v>0</v>
      </c>
      <c r="AC13" s="274">
        <v>4</v>
      </c>
    </row>
    <row r="14" spans="1:29" ht="12" customHeight="1">
      <c r="A14" s="244"/>
      <c r="B14" s="245"/>
      <c r="C14" s="245"/>
      <c r="D14" s="245"/>
      <c r="E14" s="245"/>
      <c r="F14" s="245"/>
      <c r="G14" s="245"/>
      <c r="H14" s="245"/>
      <c r="I14" s="245"/>
      <c r="J14" s="245"/>
      <c r="K14" s="245"/>
      <c r="L14" s="246"/>
      <c r="M14" s="111">
        <v>3</v>
      </c>
      <c r="N14" s="112"/>
      <c r="O14" s="95"/>
      <c r="P14" s="96"/>
      <c r="Q14" s="111">
        <v>1</v>
      </c>
      <c r="R14" s="112"/>
      <c r="S14" s="114">
        <v>2</v>
      </c>
      <c r="T14" s="112"/>
      <c r="U14" s="237"/>
      <c r="V14" s="237"/>
      <c r="W14" s="237"/>
      <c r="X14" s="237"/>
      <c r="Y14" s="237"/>
      <c r="Z14" s="237"/>
      <c r="AA14" s="237"/>
      <c r="AB14" s="237"/>
      <c r="AC14" s="237"/>
    </row>
    <row r="15" spans="1:29" ht="12" customHeight="1">
      <c r="A15" s="303" t="s">
        <v>49</v>
      </c>
      <c r="B15" s="239"/>
      <c r="C15" s="239"/>
      <c r="D15" s="239"/>
      <c r="E15" s="239"/>
      <c r="F15" s="239"/>
      <c r="G15" s="239"/>
      <c r="H15" s="239"/>
      <c r="I15" s="239"/>
      <c r="J15" s="239"/>
      <c r="K15" s="239"/>
      <c r="L15" s="240"/>
      <c r="M15" s="104"/>
      <c r="N15" s="105">
        <v>4</v>
      </c>
      <c r="O15" s="104"/>
      <c r="P15" s="105">
        <v>1</v>
      </c>
      <c r="Q15" s="89"/>
      <c r="R15" s="90"/>
      <c r="S15" s="104"/>
      <c r="T15" s="105">
        <v>1</v>
      </c>
      <c r="U15" s="273">
        <v>3</v>
      </c>
      <c r="V15" s="273">
        <v>2</v>
      </c>
      <c r="W15" s="273">
        <v>0</v>
      </c>
      <c r="X15" s="273">
        <v>1</v>
      </c>
      <c r="Y15" s="273">
        <f>M16+O16+Q16+S16</f>
        <v>8</v>
      </c>
      <c r="Z15" s="273">
        <f>N15+P15+R15+T15</f>
        <v>6</v>
      </c>
      <c r="AA15" s="273">
        <f>Y15-Z15</f>
        <v>2</v>
      </c>
      <c r="AB15" s="274">
        <f>V15*3+W15</f>
        <v>6</v>
      </c>
      <c r="AC15" s="274">
        <v>2</v>
      </c>
    </row>
    <row r="16" spans="1:29" ht="12" customHeight="1">
      <c r="A16" s="244"/>
      <c r="B16" s="245"/>
      <c r="C16" s="245"/>
      <c r="D16" s="245"/>
      <c r="E16" s="245"/>
      <c r="F16" s="245"/>
      <c r="G16" s="245"/>
      <c r="H16" s="245"/>
      <c r="I16" s="245"/>
      <c r="J16" s="245"/>
      <c r="K16" s="245"/>
      <c r="L16" s="246"/>
      <c r="M16" s="111">
        <v>1</v>
      </c>
      <c r="N16" s="112"/>
      <c r="O16" s="114">
        <v>3</v>
      </c>
      <c r="P16" s="112"/>
      <c r="Q16" s="95"/>
      <c r="R16" s="96"/>
      <c r="S16" s="111">
        <v>4</v>
      </c>
      <c r="T16" s="112"/>
      <c r="U16" s="237"/>
      <c r="V16" s="237"/>
      <c r="W16" s="237"/>
      <c r="X16" s="237"/>
      <c r="Y16" s="237"/>
      <c r="Z16" s="237"/>
      <c r="AA16" s="237"/>
      <c r="AB16" s="237"/>
      <c r="AC16" s="237"/>
    </row>
    <row r="17" spans="1:29" ht="12" customHeight="1">
      <c r="A17" s="304" t="s">
        <v>144</v>
      </c>
      <c r="B17" s="239"/>
      <c r="C17" s="239"/>
      <c r="D17" s="239"/>
      <c r="E17" s="239"/>
      <c r="F17" s="239"/>
      <c r="G17" s="239"/>
      <c r="H17" s="239"/>
      <c r="I17" s="239"/>
      <c r="J17" s="239"/>
      <c r="K17" s="239"/>
      <c r="L17" s="240"/>
      <c r="M17" s="104"/>
      <c r="N17" s="105">
        <v>4</v>
      </c>
      <c r="O17" s="104"/>
      <c r="P17" s="105">
        <v>2</v>
      </c>
      <c r="Q17" s="104"/>
      <c r="R17" s="105">
        <v>4</v>
      </c>
      <c r="S17" s="89"/>
      <c r="T17" s="90"/>
      <c r="U17" s="273">
        <v>3</v>
      </c>
      <c r="V17" s="273">
        <v>1</v>
      </c>
      <c r="W17" s="273">
        <v>0</v>
      </c>
      <c r="X17" s="273">
        <v>2</v>
      </c>
      <c r="Y17" s="273">
        <f>M18+O18+Q18+S18</f>
        <v>5</v>
      </c>
      <c r="Z17" s="273">
        <f>N17+P17+R17+T17</f>
        <v>10</v>
      </c>
      <c r="AA17" s="273">
        <f>Y17-Z17</f>
        <v>-5</v>
      </c>
      <c r="AB17" s="274">
        <f>V17*3+W17</f>
        <v>3</v>
      </c>
      <c r="AC17" s="274">
        <v>3</v>
      </c>
    </row>
    <row r="18" spans="1:29" ht="12" customHeight="1">
      <c r="A18" s="244"/>
      <c r="B18" s="245"/>
      <c r="C18" s="245"/>
      <c r="D18" s="245"/>
      <c r="E18" s="245"/>
      <c r="F18" s="245"/>
      <c r="G18" s="245"/>
      <c r="H18" s="245"/>
      <c r="I18" s="245"/>
      <c r="J18" s="245"/>
      <c r="K18" s="245"/>
      <c r="L18" s="246"/>
      <c r="M18" s="111">
        <v>1</v>
      </c>
      <c r="N18" s="112"/>
      <c r="O18" s="114">
        <v>3</v>
      </c>
      <c r="P18" s="112"/>
      <c r="Q18" s="114">
        <v>1</v>
      </c>
      <c r="R18" s="112"/>
      <c r="S18" s="95"/>
      <c r="T18" s="96"/>
      <c r="U18" s="237"/>
      <c r="V18" s="237"/>
      <c r="W18" s="237"/>
      <c r="X18" s="237"/>
      <c r="Y18" s="237"/>
      <c r="Z18" s="237"/>
      <c r="AA18" s="237"/>
      <c r="AB18" s="237"/>
      <c r="AC18" s="237"/>
    </row>
    <row r="19" spans="1:29" ht="73.5" customHeight="1">
      <c r="A19" s="305"/>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row>
  </sheetData>
  <sheetProtection algorithmName="SHA-512" hashValue="HOqdYUucKQFlni9Wahczya+9xJUssmdlDlAJminzktPvXb+iW/EEsRrJ8EAfzFzheeruYgsKfSWplnflr0t3cw==" saltValue="f/TfXH2e6JutONJeNIloyQ==" spinCount="100000" sheet="1" objects="1" scenarios="1"/>
  <mergeCells count="56">
    <mergeCell ref="A1:AC1"/>
    <mergeCell ref="A2:L10"/>
    <mergeCell ref="M2:N10"/>
    <mergeCell ref="O2:P10"/>
    <mergeCell ref="Q2:R10"/>
    <mergeCell ref="S2:T10"/>
    <mergeCell ref="A19:AC19"/>
    <mergeCell ref="AB2:AB10"/>
    <mergeCell ref="AC2:AC10"/>
    <mergeCell ref="AB11:AB12"/>
    <mergeCell ref="AC11:AC12"/>
    <mergeCell ref="A11:L12"/>
    <mergeCell ref="AA13:AA14"/>
    <mergeCell ref="AB13:AB14"/>
    <mergeCell ref="AC13:AC14"/>
    <mergeCell ref="U13:U14"/>
    <mergeCell ref="U15:U16"/>
    <mergeCell ref="V15:V16"/>
    <mergeCell ref="W15:W16"/>
    <mergeCell ref="Z15:Z16"/>
    <mergeCell ref="AA15:AA16"/>
    <mergeCell ref="AB15:AB16"/>
    <mergeCell ref="Z17:Z18"/>
    <mergeCell ref="AA17:AA18"/>
    <mergeCell ref="AB17:AB18"/>
    <mergeCell ref="AC17:AC18"/>
    <mergeCell ref="A13:L14"/>
    <mergeCell ref="W13:W14"/>
    <mergeCell ref="X13:X14"/>
    <mergeCell ref="Y13:Y14"/>
    <mergeCell ref="Z13:Z14"/>
    <mergeCell ref="A15:L16"/>
    <mergeCell ref="A17:L18"/>
    <mergeCell ref="AC15:AC16"/>
    <mergeCell ref="X15:X16"/>
    <mergeCell ref="Y15:Y16"/>
    <mergeCell ref="V13:V14"/>
    <mergeCell ref="U17:U18"/>
    <mergeCell ref="V17:V18"/>
    <mergeCell ref="W17:W18"/>
    <mergeCell ref="X17:X18"/>
    <mergeCell ref="Y17:Y18"/>
    <mergeCell ref="AA2:AA10"/>
    <mergeCell ref="U2:U10"/>
    <mergeCell ref="U11:U12"/>
    <mergeCell ref="V11:V12"/>
    <mergeCell ref="W11:W12"/>
    <mergeCell ref="X11:X12"/>
    <mergeCell ref="Y11:Y12"/>
    <mergeCell ref="Z11:Z12"/>
    <mergeCell ref="AA11:AA12"/>
    <mergeCell ref="V2:V10"/>
    <mergeCell ref="W2:W10"/>
    <mergeCell ref="X2:X10"/>
    <mergeCell ref="Y2:Y10"/>
    <mergeCell ref="Z2:Z10"/>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workbookViewId="0">
      <selection sqref="A1:AF1"/>
    </sheetView>
  </sheetViews>
  <sheetFormatPr baseColWidth="10" defaultColWidth="14.42578125" defaultRowHeight="15" customHeight="1"/>
  <cols>
    <col min="1" max="12" width="3.28515625" customWidth="1"/>
    <col min="13" max="22" width="2.5703125" customWidth="1"/>
    <col min="23" max="31" width="4.7109375" customWidth="1"/>
    <col min="32" max="32" width="7.5703125" hidden="1" customWidth="1"/>
  </cols>
  <sheetData>
    <row r="1" spans="1:32" ht="61.5" customHeight="1">
      <c r="A1" s="266"/>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48"/>
    </row>
    <row r="2" spans="1:32" ht="18" customHeight="1">
      <c r="A2" s="309" t="s">
        <v>145</v>
      </c>
      <c r="B2" s="239"/>
      <c r="C2" s="239"/>
      <c r="D2" s="239"/>
      <c r="E2" s="239"/>
      <c r="F2" s="239"/>
      <c r="G2" s="239"/>
      <c r="H2" s="239"/>
      <c r="I2" s="239"/>
      <c r="J2" s="239"/>
      <c r="K2" s="239"/>
      <c r="L2" s="240"/>
      <c r="M2" s="286" t="str">
        <f>A11</f>
        <v>HURACANES - VALLE DEL CAUCA</v>
      </c>
      <c r="N2" s="240"/>
      <c r="O2" s="281" t="str">
        <f>A13</f>
        <v>SABANETA - ANTIOQUIA</v>
      </c>
      <c r="P2" s="282"/>
      <c r="Q2" s="314" t="str">
        <f>A15</f>
        <v>CORAZONISTA ROJO - BOGOTA</v>
      </c>
      <c r="R2" s="240"/>
      <c r="S2" s="287" t="str">
        <f>A17</f>
        <v>REAL H.C. - ANTIOQUIA</v>
      </c>
      <c r="T2" s="240"/>
      <c r="U2" s="280" t="str">
        <f>A19</f>
        <v>MANIZALES H.C. - CALDAS</v>
      </c>
      <c r="V2" s="240"/>
      <c r="W2" s="272" t="s">
        <v>128</v>
      </c>
      <c r="X2" s="272" t="s">
        <v>129</v>
      </c>
      <c r="Y2" s="272" t="s">
        <v>130</v>
      </c>
      <c r="Z2" s="272" t="s">
        <v>131</v>
      </c>
      <c r="AA2" s="272" t="s">
        <v>132</v>
      </c>
      <c r="AB2" s="272" t="s">
        <v>133</v>
      </c>
      <c r="AC2" s="272" t="s">
        <v>134</v>
      </c>
      <c r="AD2" s="272" t="s">
        <v>135</v>
      </c>
      <c r="AE2" s="272" t="s">
        <v>137</v>
      </c>
      <c r="AF2" s="118"/>
    </row>
    <row r="3" spans="1:32" ht="18" customHeight="1">
      <c r="A3" s="241"/>
      <c r="B3" s="242"/>
      <c r="C3" s="242"/>
      <c r="D3" s="242"/>
      <c r="E3" s="242"/>
      <c r="F3" s="242"/>
      <c r="G3" s="242"/>
      <c r="H3" s="242"/>
      <c r="I3" s="242"/>
      <c r="J3" s="242"/>
      <c r="K3" s="242"/>
      <c r="L3" s="243"/>
      <c r="M3" s="241"/>
      <c r="N3" s="243"/>
      <c r="O3" s="241"/>
      <c r="P3" s="283"/>
      <c r="Q3" s="241"/>
      <c r="R3" s="243"/>
      <c r="S3" s="241"/>
      <c r="T3" s="243"/>
      <c r="U3" s="241"/>
      <c r="V3" s="243"/>
      <c r="W3" s="236"/>
      <c r="X3" s="236"/>
      <c r="Y3" s="236"/>
      <c r="Z3" s="236"/>
      <c r="AA3" s="236"/>
      <c r="AB3" s="236"/>
      <c r="AC3" s="236"/>
      <c r="AD3" s="236"/>
      <c r="AE3" s="236"/>
      <c r="AF3" s="118"/>
    </row>
    <row r="4" spans="1:32" ht="18" customHeight="1">
      <c r="A4" s="241"/>
      <c r="B4" s="242"/>
      <c r="C4" s="242"/>
      <c r="D4" s="242"/>
      <c r="E4" s="242"/>
      <c r="F4" s="242"/>
      <c r="G4" s="242"/>
      <c r="H4" s="242"/>
      <c r="I4" s="242"/>
      <c r="J4" s="242"/>
      <c r="K4" s="242"/>
      <c r="L4" s="243"/>
      <c r="M4" s="241"/>
      <c r="N4" s="243"/>
      <c r="O4" s="241"/>
      <c r="P4" s="283"/>
      <c r="Q4" s="241"/>
      <c r="R4" s="243"/>
      <c r="S4" s="241"/>
      <c r="T4" s="243"/>
      <c r="U4" s="241"/>
      <c r="V4" s="243"/>
      <c r="W4" s="236"/>
      <c r="X4" s="236"/>
      <c r="Y4" s="236"/>
      <c r="Z4" s="236"/>
      <c r="AA4" s="236"/>
      <c r="AB4" s="236"/>
      <c r="AC4" s="236"/>
      <c r="AD4" s="236"/>
      <c r="AE4" s="236"/>
      <c r="AF4" s="118"/>
    </row>
    <row r="5" spans="1:32" ht="18" customHeight="1">
      <c r="A5" s="241"/>
      <c r="B5" s="242"/>
      <c r="C5" s="242"/>
      <c r="D5" s="242"/>
      <c r="E5" s="242"/>
      <c r="F5" s="242"/>
      <c r="G5" s="242"/>
      <c r="H5" s="242"/>
      <c r="I5" s="242"/>
      <c r="J5" s="242"/>
      <c r="K5" s="242"/>
      <c r="L5" s="243"/>
      <c r="M5" s="241"/>
      <c r="N5" s="243"/>
      <c r="O5" s="241"/>
      <c r="P5" s="283"/>
      <c r="Q5" s="241"/>
      <c r="R5" s="243"/>
      <c r="S5" s="241"/>
      <c r="T5" s="243"/>
      <c r="U5" s="241"/>
      <c r="V5" s="243"/>
      <c r="W5" s="236"/>
      <c r="X5" s="236"/>
      <c r="Y5" s="236"/>
      <c r="Z5" s="236"/>
      <c r="AA5" s="236"/>
      <c r="AB5" s="236"/>
      <c r="AC5" s="236"/>
      <c r="AD5" s="236"/>
      <c r="AE5" s="236"/>
      <c r="AF5" s="118"/>
    </row>
    <row r="6" spans="1:32" ht="18" customHeight="1">
      <c r="A6" s="241"/>
      <c r="B6" s="242"/>
      <c r="C6" s="242"/>
      <c r="D6" s="242"/>
      <c r="E6" s="242"/>
      <c r="F6" s="242"/>
      <c r="G6" s="242"/>
      <c r="H6" s="242"/>
      <c r="I6" s="242"/>
      <c r="J6" s="242"/>
      <c r="K6" s="242"/>
      <c r="L6" s="243"/>
      <c r="M6" s="241"/>
      <c r="N6" s="243"/>
      <c r="O6" s="241"/>
      <c r="P6" s="283"/>
      <c r="Q6" s="241"/>
      <c r="R6" s="243"/>
      <c r="S6" s="241"/>
      <c r="T6" s="243"/>
      <c r="U6" s="241"/>
      <c r="V6" s="243"/>
      <c r="W6" s="236"/>
      <c r="X6" s="236"/>
      <c r="Y6" s="236"/>
      <c r="Z6" s="236"/>
      <c r="AA6" s="236"/>
      <c r="AB6" s="236"/>
      <c r="AC6" s="236"/>
      <c r="AD6" s="236"/>
      <c r="AE6" s="236"/>
      <c r="AF6" s="118"/>
    </row>
    <row r="7" spans="1:32" ht="18" customHeight="1">
      <c r="A7" s="241"/>
      <c r="B7" s="242"/>
      <c r="C7" s="242"/>
      <c r="D7" s="242"/>
      <c r="E7" s="242"/>
      <c r="F7" s="242"/>
      <c r="G7" s="242"/>
      <c r="H7" s="242"/>
      <c r="I7" s="242"/>
      <c r="J7" s="242"/>
      <c r="K7" s="242"/>
      <c r="L7" s="243"/>
      <c r="M7" s="241"/>
      <c r="N7" s="243"/>
      <c r="O7" s="241"/>
      <c r="P7" s="283"/>
      <c r="Q7" s="241"/>
      <c r="R7" s="243"/>
      <c r="S7" s="241"/>
      <c r="T7" s="243"/>
      <c r="U7" s="241"/>
      <c r="V7" s="243"/>
      <c r="W7" s="236"/>
      <c r="X7" s="236"/>
      <c r="Y7" s="236"/>
      <c r="Z7" s="236"/>
      <c r="AA7" s="236"/>
      <c r="AB7" s="236"/>
      <c r="AC7" s="236"/>
      <c r="AD7" s="236"/>
      <c r="AE7" s="236"/>
      <c r="AF7" s="118"/>
    </row>
    <row r="8" spans="1:32" ht="18" customHeight="1">
      <c r="A8" s="241"/>
      <c r="B8" s="242"/>
      <c r="C8" s="242"/>
      <c r="D8" s="242"/>
      <c r="E8" s="242"/>
      <c r="F8" s="242"/>
      <c r="G8" s="242"/>
      <c r="H8" s="242"/>
      <c r="I8" s="242"/>
      <c r="J8" s="242"/>
      <c r="K8" s="242"/>
      <c r="L8" s="243"/>
      <c r="M8" s="241"/>
      <c r="N8" s="243"/>
      <c r="O8" s="241"/>
      <c r="P8" s="283"/>
      <c r="Q8" s="241"/>
      <c r="R8" s="243"/>
      <c r="S8" s="241"/>
      <c r="T8" s="243"/>
      <c r="U8" s="241"/>
      <c r="V8" s="243"/>
      <c r="W8" s="236"/>
      <c r="X8" s="236"/>
      <c r="Y8" s="236"/>
      <c r="Z8" s="236"/>
      <c r="AA8" s="236"/>
      <c r="AB8" s="236"/>
      <c r="AC8" s="236"/>
      <c r="AD8" s="236"/>
      <c r="AE8" s="236"/>
      <c r="AF8" s="118"/>
    </row>
    <row r="9" spans="1:32" ht="18" customHeight="1">
      <c r="A9" s="241"/>
      <c r="B9" s="242"/>
      <c r="C9" s="242"/>
      <c r="D9" s="242"/>
      <c r="E9" s="242"/>
      <c r="F9" s="242"/>
      <c r="G9" s="242"/>
      <c r="H9" s="242"/>
      <c r="I9" s="242"/>
      <c r="J9" s="242"/>
      <c r="K9" s="242"/>
      <c r="L9" s="243"/>
      <c r="M9" s="241"/>
      <c r="N9" s="243"/>
      <c r="O9" s="241"/>
      <c r="P9" s="283"/>
      <c r="Q9" s="241"/>
      <c r="R9" s="243"/>
      <c r="S9" s="241"/>
      <c r="T9" s="243"/>
      <c r="U9" s="241"/>
      <c r="V9" s="243"/>
      <c r="W9" s="236"/>
      <c r="X9" s="236"/>
      <c r="Y9" s="236"/>
      <c r="Z9" s="236"/>
      <c r="AA9" s="236"/>
      <c r="AB9" s="236"/>
      <c r="AC9" s="236"/>
      <c r="AD9" s="236"/>
      <c r="AE9" s="236"/>
      <c r="AF9" s="118"/>
    </row>
    <row r="10" spans="1:32" ht="15" customHeight="1">
      <c r="A10" s="310"/>
      <c r="B10" s="311"/>
      <c r="C10" s="311"/>
      <c r="D10" s="311"/>
      <c r="E10" s="311"/>
      <c r="F10" s="311"/>
      <c r="G10" s="311"/>
      <c r="H10" s="311"/>
      <c r="I10" s="311"/>
      <c r="J10" s="311"/>
      <c r="K10" s="311"/>
      <c r="L10" s="312"/>
      <c r="M10" s="310"/>
      <c r="N10" s="312"/>
      <c r="O10" s="310"/>
      <c r="P10" s="313"/>
      <c r="Q10" s="310"/>
      <c r="R10" s="312"/>
      <c r="S10" s="310"/>
      <c r="T10" s="312"/>
      <c r="U10" s="310"/>
      <c r="V10" s="312"/>
      <c r="W10" s="237"/>
      <c r="X10" s="237"/>
      <c r="Y10" s="237"/>
      <c r="Z10" s="237"/>
      <c r="AA10" s="237"/>
      <c r="AB10" s="237"/>
      <c r="AC10" s="237"/>
      <c r="AD10" s="237"/>
      <c r="AE10" s="236"/>
      <c r="AF10" s="118"/>
    </row>
    <row r="11" spans="1:32" ht="12" customHeight="1">
      <c r="A11" s="297" t="s">
        <v>20</v>
      </c>
      <c r="B11" s="239"/>
      <c r="C11" s="239"/>
      <c r="D11" s="239"/>
      <c r="E11" s="239"/>
      <c r="F11" s="239"/>
      <c r="G11" s="239"/>
      <c r="H11" s="239"/>
      <c r="I11" s="239"/>
      <c r="J11" s="239"/>
      <c r="K11" s="239"/>
      <c r="L11" s="240"/>
      <c r="M11" s="89"/>
      <c r="N11" s="90"/>
      <c r="O11" s="104"/>
      <c r="P11" s="105">
        <v>2</v>
      </c>
      <c r="Q11" s="104"/>
      <c r="R11" s="119">
        <v>1</v>
      </c>
      <c r="S11" s="104"/>
      <c r="T11" s="119">
        <v>0</v>
      </c>
      <c r="U11" s="104"/>
      <c r="V11" s="105">
        <v>1</v>
      </c>
      <c r="W11" s="308">
        <v>4</v>
      </c>
      <c r="X11" s="307">
        <v>3</v>
      </c>
      <c r="Y11" s="273">
        <v>0</v>
      </c>
      <c r="Z11" s="273">
        <v>1</v>
      </c>
      <c r="AA11" s="273">
        <f>O12+Q12+S12+U12</f>
        <v>16</v>
      </c>
      <c r="AB11" s="273">
        <f>P11+R11+T11+V11</f>
        <v>4</v>
      </c>
      <c r="AC11" s="273">
        <f>AA11-AB11</f>
        <v>12</v>
      </c>
      <c r="AD11" s="274">
        <f>X11*3+Y11*1</f>
        <v>9</v>
      </c>
      <c r="AE11" s="315">
        <v>2</v>
      </c>
      <c r="AF11" s="118"/>
    </row>
    <row r="12" spans="1:32" ht="12" customHeight="1">
      <c r="A12" s="244"/>
      <c r="B12" s="245"/>
      <c r="C12" s="245"/>
      <c r="D12" s="245"/>
      <c r="E12" s="245"/>
      <c r="F12" s="245"/>
      <c r="G12" s="245"/>
      <c r="H12" s="245"/>
      <c r="I12" s="245"/>
      <c r="J12" s="245"/>
      <c r="K12" s="245"/>
      <c r="L12" s="246"/>
      <c r="M12" s="95"/>
      <c r="N12" s="96"/>
      <c r="O12" s="111">
        <v>1</v>
      </c>
      <c r="P12" s="112"/>
      <c r="Q12" s="111">
        <v>4</v>
      </c>
      <c r="R12" s="120"/>
      <c r="S12" s="111">
        <v>5</v>
      </c>
      <c r="T12" s="120"/>
      <c r="U12" s="111">
        <v>6</v>
      </c>
      <c r="V12" s="112"/>
      <c r="W12" s="246"/>
      <c r="X12" s="246"/>
      <c r="Y12" s="237"/>
      <c r="Z12" s="237"/>
      <c r="AA12" s="237"/>
      <c r="AB12" s="237"/>
      <c r="AC12" s="237"/>
      <c r="AD12" s="237"/>
      <c r="AE12" s="237"/>
      <c r="AF12" s="118"/>
    </row>
    <row r="13" spans="1:32" ht="12" customHeight="1">
      <c r="A13" s="295" t="s">
        <v>22</v>
      </c>
      <c r="B13" s="239"/>
      <c r="C13" s="239"/>
      <c r="D13" s="239"/>
      <c r="E13" s="239"/>
      <c r="F13" s="239"/>
      <c r="G13" s="239"/>
      <c r="H13" s="239"/>
      <c r="I13" s="239"/>
      <c r="J13" s="239"/>
      <c r="K13" s="239"/>
      <c r="L13" s="240"/>
      <c r="M13" s="104"/>
      <c r="N13" s="105">
        <v>1</v>
      </c>
      <c r="O13" s="89"/>
      <c r="P13" s="90"/>
      <c r="Q13" s="99">
        <v>1</v>
      </c>
      <c r="R13" s="119">
        <v>0</v>
      </c>
      <c r="S13" s="104"/>
      <c r="T13" s="119">
        <v>2</v>
      </c>
      <c r="U13" s="104"/>
      <c r="V13" s="105">
        <v>2</v>
      </c>
      <c r="W13" s="308">
        <v>4</v>
      </c>
      <c r="X13" s="307">
        <v>3</v>
      </c>
      <c r="Y13" s="273">
        <v>1</v>
      </c>
      <c r="Z13" s="307">
        <v>0</v>
      </c>
      <c r="AA13" s="273">
        <f>O14+Q14+S14+U14</f>
        <v>9</v>
      </c>
      <c r="AB13" s="273">
        <f>P13+R13+T13+V13</f>
        <v>4</v>
      </c>
      <c r="AC13" s="273">
        <f>AA13-AB13</f>
        <v>5</v>
      </c>
      <c r="AD13" s="274">
        <f>X13*3+Y13*1</f>
        <v>10</v>
      </c>
      <c r="AE13" s="275">
        <v>1</v>
      </c>
      <c r="AF13" s="118"/>
    </row>
    <row r="14" spans="1:32" ht="12" customHeight="1">
      <c r="A14" s="244"/>
      <c r="B14" s="245"/>
      <c r="C14" s="245"/>
      <c r="D14" s="245"/>
      <c r="E14" s="245"/>
      <c r="F14" s="245"/>
      <c r="G14" s="245"/>
      <c r="H14" s="245"/>
      <c r="I14" s="245"/>
      <c r="J14" s="245"/>
      <c r="K14" s="245"/>
      <c r="L14" s="246"/>
      <c r="M14" s="111">
        <v>2</v>
      </c>
      <c r="N14" s="112"/>
      <c r="O14" s="95"/>
      <c r="P14" s="96"/>
      <c r="Q14" s="111">
        <v>0</v>
      </c>
      <c r="R14" s="121">
        <v>2</v>
      </c>
      <c r="S14" s="111">
        <v>3</v>
      </c>
      <c r="T14" s="120"/>
      <c r="U14" s="111">
        <v>6</v>
      </c>
      <c r="V14" s="112"/>
      <c r="W14" s="246"/>
      <c r="X14" s="246"/>
      <c r="Y14" s="237"/>
      <c r="Z14" s="246"/>
      <c r="AA14" s="237"/>
      <c r="AB14" s="237"/>
      <c r="AC14" s="237"/>
      <c r="AD14" s="237"/>
      <c r="AE14" s="237"/>
      <c r="AF14" s="118"/>
    </row>
    <row r="15" spans="1:32" ht="12" customHeight="1">
      <c r="A15" s="297" t="s">
        <v>125</v>
      </c>
      <c r="B15" s="239"/>
      <c r="C15" s="239"/>
      <c r="D15" s="239"/>
      <c r="E15" s="239"/>
      <c r="F15" s="239"/>
      <c r="G15" s="239"/>
      <c r="H15" s="239"/>
      <c r="I15" s="239"/>
      <c r="J15" s="239"/>
      <c r="K15" s="239"/>
      <c r="L15" s="240"/>
      <c r="M15" s="104"/>
      <c r="N15" s="105">
        <v>4</v>
      </c>
      <c r="O15" s="99">
        <v>2</v>
      </c>
      <c r="P15" s="105">
        <v>0</v>
      </c>
      <c r="Q15" s="89"/>
      <c r="R15" s="122"/>
      <c r="S15" s="99">
        <v>2</v>
      </c>
      <c r="T15" s="119">
        <v>2</v>
      </c>
      <c r="U15" s="104"/>
      <c r="V15" s="105">
        <v>0</v>
      </c>
      <c r="W15" s="308">
        <v>4</v>
      </c>
      <c r="X15" s="307">
        <v>1</v>
      </c>
      <c r="Y15" s="273">
        <v>2</v>
      </c>
      <c r="Z15" s="273">
        <v>1</v>
      </c>
      <c r="AA15" s="273">
        <f>O16+Q16+S16+U16</f>
        <v>10</v>
      </c>
      <c r="AB15" s="273">
        <v>6</v>
      </c>
      <c r="AC15" s="273">
        <f>AA15-AB15</f>
        <v>4</v>
      </c>
      <c r="AD15" s="274">
        <f>X15*3+Y15*1</f>
        <v>5</v>
      </c>
      <c r="AE15" s="275">
        <v>3</v>
      </c>
      <c r="AF15" s="118"/>
    </row>
    <row r="16" spans="1:32" ht="12" customHeight="1">
      <c r="A16" s="244"/>
      <c r="B16" s="245"/>
      <c r="C16" s="245"/>
      <c r="D16" s="245"/>
      <c r="E16" s="245"/>
      <c r="F16" s="245"/>
      <c r="G16" s="245"/>
      <c r="H16" s="245"/>
      <c r="I16" s="245"/>
      <c r="J16" s="245"/>
      <c r="K16" s="245"/>
      <c r="L16" s="246"/>
      <c r="M16" s="111">
        <v>1</v>
      </c>
      <c r="N16" s="112"/>
      <c r="O16" s="114">
        <v>0</v>
      </c>
      <c r="P16" s="100">
        <v>1</v>
      </c>
      <c r="Q16" s="123"/>
      <c r="R16" s="124"/>
      <c r="S16" s="111">
        <v>2</v>
      </c>
      <c r="T16" s="121">
        <v>0</v>
      </c>
      <c r="U16" s="111">
        <v>8</v>
      </c>
      <c r="V16" s="112"/>
      <c r="W16" s="246"/>
      <c r="X16" s="246"/>
      <c r="Y16" s="237"/>
      <c r="Z16" s="237"/>
      <c r="AA16" s="237"/>
      <c r="AB16" s="237"/>
      <c r="AC16" s="237"/>
      <c r="AD16" s="237"/>
      <c r="AE16" s="237"/>
      <c r="AF16" s="118"/>
    </row>
    <row r="17" spans="1:32" ht="12" customHeight="1">
      <c r="A17" s="298" t="s">
        <v>144</v>
      </c>
      <c r="B17" s="239"/>
      <c r="C17" s="239"/>
      <c r="D17" s="239"/>
      <c r="E17" s="239"/>
      <c r="F17" s="239"/>
      <c r="G17" s="239"/>
      <c r="H17" s="239"/>
      <c r="I17" s="239"/>
      <c r="J17" s="239"/>
      <c r="K17" s="239"/>
      <c r="L17" s="240"/>
      <c r="M17" s="104"/>
      <c r="N17" s="105">
        <v>5</v>
      </c>
      <c r="O17" s="104"/>
      <c r="P17" s="119">
        <v>3</v>
      </c>
      <c r="Q17" s="99">
        <v>0</v>
      </c>
      <c r="R17" s="119">
        <v>2</v>
      </c>
      <c r="S17" s="89"/>
      <c r="T17" s="122"/>
      <c r="U17" s="104"/>
      <c r="V17" s="105">
        <v>1</v>
      </c>
      <c r="W17" s="308">
        <v>4</v>
      </c>
      <c r="X17" s="307">
        <v>1</v>
      </c>
      <c r="Y17" s="273">
        <v>1</v>
      </c>
      <c r="Z17" s="273">
        <v>2</v>
      </c>
      <c r="AA17" s="273">
        <f>O18+Q18+S18+U18</f>
        <v>8</v>
      </c>
      <c r="AB17" s="273">
        <f>P17+R17+T17+V17</f>
        <v>6</v>
      </c>
      <c r="AC17" s="273">
        <f>AA17-AB17</f>
        <v>2</v>
      </c>
      <c r="AD17" s="274">
        <f>X17*3+Y17*1</f>
        <v>4</v>
      </c>
      <c r="AE17" s="275">
        <v>4</v>
      </c>
      <c r="AF17" s="118"/>
    </row>
    <row r="18" spans="1:32" ht="12" customHeight="1">
      <c r="A18" s="244"/>
      <c r="B18" s="245"/>
      <c r="C18" s="245"/>
      <c r="D18" s="245"/>
      <c r="E18" s="245"/>
      <c r="F18" s="245"/>
      <c r="G18" s="245"/>
      <c r="H18" s="245"/>
      <c r="I18" s="245"/>
      <c r="J18" s="245"/>
      <c r="K18" s="245"/>
      <c r="L18" s="246"/>
      <c r="M18" s="111">
        <v>0</v>
      </c>
      <c r="N18" s="112"/>
      <c r="O18" s="111">
        <v>2</v>
      </c>
      <c r="P18" s="120"/>
      <c r="Q18" s="111">
        <v>2</v>
      </c>
      <c r="R18" s="121">
        <v>2</v>
      </c>
      <c r="S18" s="123"/>
      <c r="T18" s="124"/>
      <c r="U18" s="111">
        <v>4</v>
      </c>
      <c r="V18" s="112"/>
      <c r="W18" s="246"/>
      <c r="X18" s="246"/>
      <c r="Y18" s="237"/>
      <c r="Z18" s="237"/>
      <c r="AA18" s="237"/>
      <c r="AB18" s="237"/>
      <c r="AC18" s="237"/>
      <c r="AD18" s="237"/>
      <c r="AE18" s="237"/>
      <c r="AF18" s="118"/>
    </row>
    <row r="19" spans="1:32" ht="12" customHeight="1">
      <c r="A19" s="288" t="s">
        <v>146</v>
      </c>
      <c r="B19" s="239"/>
      <c r="C19" s="239"/>
      <c r="D19" s="239"/>
      <c r="E19" s="239"/>
      <c r="F19" s="239"/>
      <c r="G19" s="239"/>
      <c r="H19" s="239"/>
      <c r="I19" s="239"/>
      <c r="J19" s="239"/>
      <c r="K19" s="239"/>
      <c r="L19" s="240"/>
      <c r="M19" s="104"/>
      <c r="N19" s="105">
        <v>6</v>
      </c>
      <c r="O19" s="104"/>
      <c r="P19" s="105">
        <v>6</v>
      </c>
      <c r="Q19" s="106"/>
      <c r="R19" s="125">
        <v>8</v>
      </c>
      <c r="S19" s="104"/>
      <c r="T19" s="105">
        <v>4</v>
      </c>
      <c r="U19" s="89"/>
      <c r="V19" s="90"/>
      <c r="W19" s="308">
        <v>4</v>
      </c>
      <c r="X19" s="307">
        <v>0</v>
      </c>
      <c r="Y19" s="273">
        <v>0</v>
      </c>
      <c r="Z19" s="273">
        <v>4</v>
      </c>
      <c r="AA19" s="273">
        <f>O20+Q20+S20+U20</f>
        <v>3</v>
      </c>
      <c r="AB19" s="273">
        <f>P19+R19+T19+V19</f>
        <v>18</v>
      </c>
      <c r="AC19" s="273">
        <f>AA19-AB19</f>
        <v>-15</v>
      </c>
      <c r="AD19" s="274">
        <f>X19*3+Y19*1</f>
        <v>0</v>
      </c>
      <c r="AE19" s="315">
        <v>5</v>
      </c>
      <c r="AF19" s="118"/>
    </row>
    <row r="20" spans="1:32" ht="12" customHeight="1">
      <c r="A20" s="244"/>
      <c r="B20" s="245"/>
      <c r="C20" s="245"/>
      <c r="D20" s="245"/>
      <c r="E20" s="245"/>
      <c r="F20" s="245"/>
      <c r="G20" s="245"/>
      <c r="H20" s="245"/>
      <c r="I20" s="245"/>
      <c r="J20" s="245"/>
      <c r="K20" s="245"/>
      <c r="L20" s="246"/>
      <c r="M20" s="111">
        <v>1</v>
      </c>
      <c r="N20" s="112"/>
      <c r="O20" s="111">
        <v>2</v>
      </c>
      <c r="P20" s="112"/>
      <c r="Q20" s="111">
        <v>0</v>
      </c>
      <c r="R20" s="120"/>
      <c r="S20" s="111">
        <v>1</v>
      </c>
      <c r="T20" s="112"/>
      <c r="U20" s="95"/>
      <c r="V20" s="96"/>
      <c r="W20" s="246"/>
      <c r="X20" s="246"/>
      <c r="Y20" s="237"/>
      <c r="Z20" s="237"/>
      <c r="AA20" s="237"/>
      <c r="AB20" s="237"/>
      <c r="AC20" s="237"/>
      <c r="AD20" s="237"/>
      <c r="AE20" s="237"/>
      <c r="AF20" s="118"/>
    </row>
    <row r="21" spans="1:32" ht="76.5" customHeight="1">
      <c r="A21" s="316"/>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row>
  </sheetData>
  <sheetProtection algorithmName="SHA-512" hashValue="spyvZD8Ctm1yafM25uAdj5D2ZPEV/Z+GUHvmbkUCYZu7OZcRGZyVNUedYVoUY3Aiq1IXnaLOztCxI8NpC8CLbQ==" saltValue="bmIS2KU9jYMXRkVu8M0j2Q==" spinCount="100000" sheet="1" objects="1" scenarios="1"/>
  <mergeCells count="67">
    <mergeCell ref="A21:AF21"/>
    <mergeCell ref="AA2:AA10"/>
    <mergeCell ref="AB2:AB10"/>
    <mergeCell ref="AA11:AA12"/>
    <mergeCell ref="AB11:AB12"/>
    <mergeCell ref="AA13:AA14"/>
    <mergeCell ref="AB13:AB14"/>
    <mergeCell ref="AB15:AB16"/>
    <mergeCell ref="AB17:AB18"/>
    <mergeCell ref="AB19:AB20"/>
    <mergeCell ref="AC19:AC20"/>
    <mergeCell ref="AD19:AD20"/>
    <mergeCell ref="AE19:AE20"/>
    <mergeCell ref="AA15:AA16"/>
    <mergeCell ref="AA17:AA18"/>
    <mergeCell ref="AA19:AA20"/>
    <mergeCell ref="X17:X18"/>
    <mergeCell ref="X19:X20"/>
    <mergeCell ref="Y19:Y20"/>
    <mergeCell ref="Z19:Z20"/>
    <mergeCell ref="AD2:AD10"/>
    <mergeCell ref="AC11:AC12"/>
    <mergeCell ref="AD11:AD12"/>
    <mergeCell ref="AE11:AE12"/>
    <mergeCell ref="AD13:AD14"/>
    <mergeCell ref="AE13:AE14"/>
    <mergeCell ref="A19:L20"/>
    <mergeCell ref="A1:AF1"/>
    <mergeCell ref="M2:N10"/>
    <mergeCell ref="O2:P10"/>
    <mergeCell ref="Q2:R10"/>
    <mergeCell ref="S2:T10"/>
    <mergeCell ref="U2:V10"/>
    <mergeCell ref="AE2:AE10"/>
    <mergeCell ref="AC13:AC14"/>
    <mergeCell ref="AC15:AC16"/>
    <mergeCell ref="AD15:AD16"/>
    <mergeCell ref="AE15:AE16"/>
    <mergeCell ref="AC17:AC18"/>
    <mergeCell ref="AD17:AD18"/>
    <mergeCell ref="AE17:AE18"/>
    <mergeCell ref="AC2:AC10"/>
    <mergeCell ref="A2:L10"/>
    <mergeCell ref="A11:L12"/>
    <mergeCell ref="A13:L14"/>
    <mergeCell ref="A15:L16"/>
    <mergeCell ref="A17:L18"/>
    <mergeCell ref="W15:W16"/>
    <mergeCell ref="W17:W18"/>
    <mergeCell ref="W19:W20"/>
    <mergeCell ref="W2:W10"/>
    <mergeCell ref="X2:X10"/>
    <mergeCell ref="W11:W12"/>
    <mergeCell ref="X11:X12"/>
    <mergeCell ref="W13:W14"/>
    <mergeCell ref="X13:X14"/>
    <mergeCell ref="X15:X16"/>
    <mergeCell ref="Y15:Y16"/>
    <mergeCell ref="Y17:Y18"/>
    <mergeCell ref="Y2:Y10"/>
    <mergeCell ref="Z2:Z10"/>
    <mergeCell ref="Y11:Y12"/>
    <mergeCell ref="Z11:Z12"/>
    <mergeCell ref="Y13:Y14"/>
    <mergeCell ref="Z13:Z14"/>
    <mergeCell ref="Z15:Z16"/>
    <mergeCell ref="Z17:Z18"/>
  </mergeCell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1"/>
  <sheetViews>
    <sheetView workbookViewId="0">
      <selection sqref="A1:K1"/>
    </sheetView>
  </sheetViews>
  <sheetFormatPr baseColWidth="10" defaultColWidth="14.42578125" defaultRowHeight="15" customHeight="1"/>
  <cols>
    <col min="1" max="1" width="38.42578125" customWidth="1"/>
    <col min="2" max="9" width="8.28515625" customWidth="1"/>
    <col min="10" max="10" width="9.140625" customWidth="1"/>
    <col min="11" max="11" width="9.28515625" customWidth="1"/>
  </cols>
  <sheetData>
    <row r="1" spans="1:11" ht="74.25" customHeight="1">
      <c r="A1" s="319"/>
      <c r="B1" s="320"/>
      <c r="C1" s="320"/>
      <c r="D1" s="320"/>
      <c r="E1" s="320"/>
      <c r="F1" s="320"/>
      <c r="G1" s="320"/>
      <c r="H1" s="320"/>
      <c r="I1" s="320"/>
      <c r="J1" s="320"/>
      <c r="K1" s="321"/>
    </row>
    <row r="2" spans="1:11" ht="21" customHeight="1">
      <c r="A2" s="322" t="s">
        <v>147</v>
      </c>
      <c r="B2" s="323"/>
      <c r="C2" s="323"/>
      <c r="D2" s="323"/>
      <c r="E2" s="323"/>
      <c r="F2" s="323"/>
      <c r="G2" s="323"/>
      <c r="H2" s="323"/>
      <c r="I2" s="323"/>
      <c r="J2" s="323"/>
      <c r="K2" s="324"/>
    </row>
    <row r="3" spans="1:11" ht="16.5" customHeight="1">
      <c r="A3" s="317" t="s">
        <v>148</v>
      </c>
      <c r="B3" s="325" t="s">
        <v>149</v>
      </c>
      <c r="C3" s="320"/>
      <c r="D3" s="320"/>
      <c r="E3" s="320"/>
      <c r="F3" s="320"/>
      <c r="G3" s="320"/>
      <c r="H3" s="326"/>
      <c r="I3" s="327" t="s">
        <v>150</v>
      </c>
      <c r="J3" s="327" t="s">
        <v>151</v>
      </c>
      <c r="K3" s="329" t="s">
        <v>152</v>
      </c>
    </row>
    <row r="4" spans="1:11" ht="15.75">
      <c r="A4" s="318"/>
      <c r="B4" s="126">
        <v>1</v>
      </c>
      <c r="C4" s="126">
        <v>2</v>
      </c>
      <c r="D4" s="126">
        <v>3</v>
      </c>
      <c r="E4" s="126">
        <v>4</v>
      </c>
      <c r="F4" s="126">
        <v>5</v>
      </c>
      <c r="G4" s="126">
        <v>6</v>
      </c>
      <c r="H4" s="126">
        <v>7</v>
      </c>
      <c r="I4" s="328"/>
      <c r="J4" s="328"/>
      <c r="K4" s="330"/>
    </row>
    <row r="5" spans="1:11" ht="15.75">
      <c r="A5" s="127" t="s">
        <v>15</v>
      </c>
      <c r="B5" s="128">
        <v>0</v>
      </c>
      <c r="C5" s="128">
        <v>3</v>
      </c>
      <c r="D5" s="129"/>
      <c r="E5" s="129">
        <v>1</v>
      </c>
      <c r="F5" s="129">
        <v>3</v>
      </c>
      <c r="G5" s="130"/>
      <c r="H5" s="131"/>
      <c r="I5" s="132">
        <f t="shared" ref="I5:I15" si="0">B5+C5+D5+E5+F5+G5</f>
        <v>7</v>
      </c>
      <c r="J5" s="129">
        <v>4</v>
      </c>
      <c r="K5" s="133">
        <f t="shared" ref="K5:K15" si="1">I5/J5</f>
        <v>1.75</v>
      </c>
    </row>
    <row r="6" spans="1:11" ht="15.75">
      <c r="A6" s="127" t="s">
        <v>153</v>
      </c>
      <c r="B6" s="128">
        <v>0</v>
      </c>
      <c r="C6" s="128">
        <v>3</v>
      </c>
      <c r="D6" s="129">
        <v>2</v>
      </c>
      <c r="E6" s="129">
        <v>4</v>
      </c>
      <c r="F6" s="130"/>
      <c r="G6" s="130"/>
      <c r="H6" s="130"/>
      <c r="I6" s="132">
        <f t="shared" si="0"/>
        <v>9</v>
      </c>
      <c r="J6" s="129">
        <v>5</v>
      </c>
      <c r="K6" s="133">
        <f t="shared" si="1"/>
        <v>1.8</v>
      </c>
    </row>
    <row r="7" spans="1:11" ht="15.75">
      <c r="A7" s="134" t="s">
        <v>14</v>
      </c>
      <c r="B7" s="135">
        <v>3</v>
      </c>
      <c r="C7" s="135">
        <v>2</v>
      </c>
      <c r="D7" s="135">
        <v>1</v>
      </c>
      <c r="E7" s="135">
        <v>3</v>
      </c>
      <c r="F7" s="135">
        <v>0</v>
      </c>
      <c r="G7" s="136">
        <v>2</v>
      </c>
      <c r="H7" s="137"/>
      <c r="I7" s="138">
        <f t="shared" si="0"/>
        <v>11</v>
      </c>
      <c r="J7" s="135">
        <v>6</v>
      </c>
      <c r="K7" s="139">
        <f t="shared" si="1"/>
        <v>1.8333333333333333</v>
      </c>
    </row>
    <row r="8" spans="1:11" ht="15.75">
      <c r="A8" s="127" t="s">
        <v>154</v>
      </c>
      <c r="B8" s="128">
        <v>0</v>
      </c>
      <c r="C8" s="128">
        <v>4</v>
      </c>
      <c r="D8" s="140">
        <v>2</v>
      </c>
      <c r="E8" s="140">
        <v>2</v>
      </c>
      <c r="F8" s="140">
        <v>0</v>
      </c>
      <c r="G8" s="141"/>
      <c r="H8" s="141"/>
      <c r="I8" s="132">
        <f t="shared" si="0"/>
        <v>8</v>
      </c>
      <c r="J8" s="140">
        <v>4</v>
      </c>
      <c r="K8" s="133">
        <f t="shared" si="1"/>
        <v>2</v>
      </c>
    </row>
    <row r="9" spans="1:11" ht="15.75">
      <c r="A9" s="127" t="s">
        <v>11</v>
      </c>
      <c r="B9" s="128">
        <v>1</v>
      </c>
      <c r="C9" s="128">
        <v>4</v>
      </c>
      <c r="D9" s="140">
        <v>2</v>
      </c>
      <c r="E9" s="140">
        <v>1</v>
      </c>
      <c r="F9" s="140">
        <v>2</v>
      </c>
      <c r="G9" s="141"/>
      <c r="H9" s="141"/>
      <c r="I9" s="132">
        <f t="shared" si="0"/>
        <v>10</v>
      </c>
      <c r="J9" s="140">
        <v>5</v>
      </c>
      <c r="K9" s="142">
        <f t="shared" si="1"/>
        <v>2</v>
      </c>
    </row>
    <row r="10" spans="1:11" ht="15.75">
      <c r="A10" s="127" t="s">
        <v>21</v>
      </c>
      <c r="B10" s="143">
        <v>4</v>
      </c>
      <c r="C10" s="143">
        <v>5</v>
      </c>
      <c r="D10" s="143">
        <v>0</v>
      </c>
      <c r="E10" s="143">
        <v>2</v>
      </c>
      <c r="F10" s="143">
        <v>1</v>
      </c>
      <c r="G10" s="144"/>
      <c r="H10" s="144"/>
      <c r="I10" s="132">
        <f t="shared" si="0"/>
        <v>12</v>
      </c>
      <c r="J10" s="143">
        <v>5</v>
      </c>
      <c r="K10" s="142">
        <f t="shared" si="1"/>
        <v>2.4</v>
      </c>
    </row>
    <row r="11" spans="1:11" ht="15.75">
      <c r="A11" s="127" t="s">
        <v>155</v>
      </c>
      <c r="B11" s="145">
        <v>2</v>
      </c>
      <c r="C11" s="145"/>
      <c r="D11" s="145">
        <v>3</v>
      </c>
      <c r="E11" s="145">
        <v>2</v>
      </c>
      <c r="F11" s="146">
        <v>3</v>
      </c>
      <c r="G11" s="145">
        <v>3</v>
      </c>
      <c r="H11" s="147"/>
      <c r="I11" s="132">
        <f t="shared" si="0"/>
        <v>13</v>
      </c>
      <c r="J11" s="145">
        <v>5</v>
      </c>
      <c r="K11" s="148">
        <f t="shared" si="1"/>
        <v>2.6</v>
      </c>
    </row>
    <row r="12" spans="1:11" ht="15.75">
      <c r="A12" s="127" t="s">
        <v>22</v>
      </c>
      <c r="B12" s="149">
        <v>4</v>
      </c>
      <c r="C12" s="149">
        <v>5</v>
      </c>
      <c r="D12" s="150">
        <v>5</v>
      </c>
      <c r="E12" s="150">
        <v>3</v>
      </c>
      <c r="F12" s="150">
        <v>1</v>
      </c>
      <c r="G12" s="15"/>
      <c r="H12" s="15"/>
      <c r="I12" s="132">
        <f t="shared" si="0"/>
        <v>18</v>
      </c>
      <c r="J12" s="150">
        <v>5</v>
      </c>
      <c r="K12" s="133">
        <f t="shared" si="1"/>
        <v>3.6</v>
      </c>
    </row>
    <row r="13" spans="1:11" ht="15.75">
      <c r="A13" s="127" t="s">
        <v>20</v>
      </c>
      <c r="B13" s="149">
        <v>1</v>
      </c>
      <c r="C13" s="149">
        <v>4</v>
      </c>
      <c r="D13" s="150">
        <v>4</v>
      </c>
      <c r="E13" s="150">
        <v>12</v>
      </c>
      <c r="F13" s="150">
        <v>5</v>
      </c>
      <c r="G13" s="15"/>
      <c r="H13" s="15"/>
      <c r="I13" s="132">
        <f t="shared" si="0"/>
        <v>26</v>
      </c>
      <c r="J13" s="149">
        <v>5</v>
      </c>
      <c r="K13" s="133">
        <f t="shared" si="1"/>
        <v>5.2</v>
      </c>
    </row>
    <row r="14" spans="1:11" ht="15.75">
      <c r="A14" s="127" t="s">
        <v>17</v>
      </c>
      <c r="B14" s="149">
        <v>6</v>
      </c>
      <c r="C14" s="149">
        <v>7</v>
      </c>
      <c r="D14" s="150">
        <v>15</v>
      </c>
      <c r="E14" s="150">
        <v>8</v>
      </c>
      <c r="F14" s="151"/>
      <c r="G14" s="15"/>
      <c r="H14" s="15"/>
      <c r="I14" s="132">
        <f t="shared" si="0"/>
        <v>36</v>
      </c>
      <c r="J14" s="150">
        <v>4</v>
      </c>
      <c r="K14" s="133">
        <f t="shared" si="1"/>
        <v>9</v>
      </c>
    </row>
    <row r="15" spans="1:11" ht="15.75">
      <c r="A15" s="127" t="s">
        <v>12</v>
      </c>
      <c r="B15" s="149">
        <v>0</v>
      </c>
      <c r="C15" s="149">
        <v>0</v>
      </c>
      <c r="D15" s="149">
        <v>0</v>
      </c>
      <c r="E15" s="149">
        <v>1</v>
      </c>
      <c r="F15" s="149">
        <v>3</v>
      </c>
      <c r="G15" s="149">
        <v>3</v>
      </c>
      <c r="H15" s="9"/>
      <c r="I15" s="132">
        <f t="shared" si="0"/>
        <v>7</v>
      </c>
      <c r="J15" s="149">
        <v>6</v>
      </c>
      <c r="K15" s="142">
        <f t="shared" si="1"/>
        <v>1.1666666666666667</v>
      </c>
    </row>
    <row r="16" spans="1:11" ht="21" customHeight="1">
      <c r="A16" s="331" t="s">
        <v>156</v>
      </c>
      <c r="B16" s="332"/>
      <c r="C16" s="332"/>
      <c r="D16" s="332"/>
      <c r="E16" s="332"/>
      <c r="F16" s="332"/>
      <c r="G16" s="332"/>
      <c r="H16" s="332"/>
      <c r="I16" s="332"/>
      <c r="J16" s="332"/>
      <c r="K16" s="333"/>
    </row>
    <row r="17" spans="1:11" ht="15.75">
      <c r="A17" s="317" t="s">
        <v>148</v>
      </c>
      <c r="B17" s="325" t="s">
        <v>149</v>
      </c>
      <c r="C17" s="320"/>
      <c r="D17" s="320"/>
      <c r="E17" s="320"/>
      <c r="F17" s="320"/>
      <c r="G17" s="320"/>
      <c r="H17" s="326"/>
      <c r="I17" s="327" t="s">
        <v>150</v>
      </c>
      <c r="J17" s="327" t="s">
        <v>151</v>
      </c>
      <c r="K17" s="329" t="s">
        <v>152</v>
      </c>
    </row>
    <row r="18" spans="1:11" ht="15.75">
      <c r="A18" s="318"/>
      <c r="B18" s="126">
        <v>1</v>
      </c>
      <c r="C18" s="126">
        <v>2</v>
      </c>
      <c r="D18" s="126">
        <v>3</v>
      </c>
      <c r="E18" s="126">
        <v>4</v>
      </c>
      <c r="F18" s="126">
        <v>5</v>
      </c>
      <c r="G18" s="126">
        <v>6</v>
      </c>
      <c r="H18" s="126">
        <v>7</v>
      </c>
      <c r="I18" s="328"/>
      <c r="J18" s="328"/>
      <c r="K18" s="330"/>
    </row>
    <row r="19" spans="1:11" ht="15.75">
      <c r="A19" s="152" t="s">
        <v>157</v>
      </c>
      <c r="B19" s="135">
        <v>1</v>
      </c>
      <c r="C19" s="135">
        <v>1</v>
      </c>
      <c r="D19" s="135">
        <v>3</v>
      </c>
      <c r="E19" s="135">
        <v>3</v>
      </c>
      <c r="F19" s="137"/>
      <c r="G19" s="137"/>
      <c r="H19" s="137"/>
      <c r="I19" s="138">
        <f t="shared" ref="I19:I22" si="2">B19+C19+D19+E19+F19+G19</f>
        <v>8</v>
      </c>
      <c r="J19" s="135">
        <v>4</v>
      </c>
      <c r="K19" s="153">
        <f t="shared" ref="K19:K22" si="3">I19/J19</f>
        <v>2</v>
      </c>
    </row>
    <row r="20" spans="1:11" ht="15.75">
      <c r="A20" s="152" t="s">
        <v>49</v>
      </c>
      <c r="B20" s="128">
        <v>1</v>
      </c>
      <c r="C20" s="128">
        <v>4</v>
      </c>
      <c r="D20" s="129">
        <v>1</v>
      </c>
      <c r="E20" s="129">
        <v>6</v>
      </c>
      <c r="F20" s="131"/>
      <c r="G20" s="130"/>
      <c r="H20" s="130"/>
      <c r="I20" s="132">
        <f t="shared" si="2"/>
        <v>12</v>
      </c>
      <c r="J20" s="129">
        <v>4</v>
      </c>
      <c r="K20" s="133">
        <f t="shared" si="3"/>
        <v>3</v>
      </c>
    </row>
    <row r="21" spans="1:11" ht="15.75">
      <c r="A21" s="152" t="s">
        <v>158</v>
      </c>
      <c r="B21" s="128">
        <v>4</v>
      </c>
      <c r="C21" s="128">
        <v>2</v>
      </c>
      <c r="D21" s="154">
        <v>4</v>
      </c>
      <c r="E21" s="154">
        <v>5</v>
      </c>
      <c r="F21" s="155"/>
      <c r="G21" s="156"/>
      <c r="H21" s="156"/>
      <c r="I21" s="132">
        <f t="shared" si="2"/>
        <v>15</v>
      </c>
      <c r="J21" s="154">
        <v>4</v>
      </c>
      <c r="K21" s="133">
        <f t="shared" si="3"/>
        <v>3.75</v>
      </c>
    </row>
    <row r="22" spans="1:11" ht="15.75" customHeight="1">
      <c r="A22" s="152" t="s">
        <v>48</v>
      </c>
      <c r="B22" s="128">
        <v>3</v>
      </c>
      <c r="C22" s="128">
        <v>3</v>
      </c>
      <c r="D22" s="140">
        <v>5</v>
      </c>
      <c r="E22" s="140">
        <v>1</v>
      </c>
      <c r="F22" s="141"/>
      <c r="G22" s="157"/>
      <c r="H22" s="157"/>
      <c r="I22" s="132">
        <f t="shared" si="2"/>
        <v>12</v>
      </c>
      <c r="J22" s="140">
        <v>4</v>
      </c>
      <c r="K22" s="133">
        <f t="shared" si="3"/>
        <v>3</v>
      </c>
    </row>
    <row r="23" spans="1:11" ht="21" customHeight="1">
      <c r="A23" s="322" t="s">
        <v>159</v>
      </c>
      <c r="B23" s="323"/>
      <c r="C23" s="323"/>
      <c r="D23" s="323"/>
      <c r="E23" s="323"/>
      <c r="F23" s="323"/>
      <c r="G23" s="323"/>
      <c r="H23" s="323"/>
      <c r="I23" s="323"/>
      <c r="J23" s="323"/>
      <c r="K23" s="324"/>
    </row>
    <row r="24" spans="1:11" ht="15" customHeight="1">
      <c r="A24" s="317" t="s">
        <v>148</v>
      </c>
      <c r="B24" s="325" t="s">
        <v>149</v>
      </c>
      <c r="C24" s="320"/>
      <c r="D24" s="320"/>
      <c r="E24" s="320"/>
      <c r="F24" s="320"/>
      <c r="G24" s="320"/>
      <c r="H24" s="326"/>
      <c r="I24" s="327" t="s">
        <v>150</v>
      </c>
      <c r="J24" s="327" t="s">
        <v>151</v>
      </c>
      <c r="K24" s="329" t="s">
        <v>152</v>
      </c>
    </row>
    <row r="25" spans="1:11" ht="15" customHeight="1">
      <c r="A25" s="318"/>
      <c r="B25" s="126">
        <v>1</v>
      </c>
      <c r="C25" s="126">
        <v>2</v>
      </c>
      <c r="D25" s="126">
        <v>3</v>
      </c>
      <c r="E25" s="126">
        <v>4</v>
      </c>
      <c r="F25" s="126">
        <v>5</v>
      </c>
      <c r="G25" s="126">
        <v>6</v>
      </c>
      <c r="H25" s="126">
        <v>7</v>
      </c>
      <c r="I25" s="328"/>
      <c r="J25" s="328"/>
      <c r="K25" s="330"/>
    </row>
    <row r="26" spans="1:11" ht="15" customHeight="1">
      <c r="A26" s="158" t="s">
        <v>14</v>
      </c>
      <c r="B26" s="135">
        <v>2</v>
      </c>
      <c r="C26" s="135">
        <v>0</v>
      </c>
      <c r="D26" s="135">
        <v>0</v>
      </c>
      <c r="E26" s="135">
        <v>4</v>
      </c>
      <c r="F26" s="136">
        <v>0</v>
      </c>
      <c r="G26" s="138"/>
      <c r="H26" s="138"/>
      <c r="I26" s="138">
        <f t="shared" ref="I26:I30" si="4">B26+C26+D26+E26+F26+G26</f>
        <v>6</v>
      </c>
      <c r="J26" s="135">
        <v>5</v>
      </c>
      <c r="K26" s="139">
        <f t="shared" ref="K26:K30" si="5">I26/J26</f>
        <v>1.2</v>
      </c>
    </row>
    <row r="27" spans="1:11" ht="15" customHeight="1">
      <c r="A27" s="158" t="s">
        <v>160</v>
      </c>
      <c r="B27" s="128">
        <v>1</v>
      </c>
      <c r="C27" s="128">
        <v>0</v>
      </c>
      <c r="D27" s="128">
        <v>1</v>
      </c>
      <c r="E27" s="128">
        <v>2</v>
      </c>
      <c r="F27" s="128">
        <v>3</v>
      </c>
      <c r="G27" s="159"/>
      <c r="H27" s="159"/>
      <c r="I27" s="132">
        <f t="shared" si="4"/>
        <v>7</v>
      </c>
      <c r="J27" s="128">
        <v>5</v>
      </c>
      <c r="K27" s="160">
        <f t="shared" si="5"/>
        <v>1.4</v>
      </c>
    </row>
    <row r="28" spans="1:11" ht="15" customHeight="1">
      <c r="A28" s="158" t="s">
        <v>22</v>
      </c>
      <c r="B28" s="128">
        <v>0</v>
      </c>
      <c r="C28" s="128">
        <v>2</v>
      </c>
      <c r="D28" s="140">
        <v>1</v>
      </c>
      <c r="E28" s="140">
        <v>2</v>
      </c>
      <c r="F28" s="140">
        <v>5</v>
      </c>
      <c r="G28" s="141"/>
      <c r="H28" s="157"/>
      <c r="I28" s="132">
        <f t="shared" si="4"/>
        <v>10</v>
      </c>
      <c r="J28" s="140">
        <v>5</v>
      </c>
      <c r="K28" s="142">
        <f t="shared" si="5"/>
        <v>2</v>
      </c>
    </row>
    <row r="29" spans="1:11" ht="15" customHeight="1">
      <c r="A29" s="158" t="s">
        <v>95</v>
      </c>
      <c r="B29" s="128">
        <v>2</v>
      </c>
      <c r="C29" s="128">
        <v>5</v>
      </c>
      <c r="D29" s="154">
        <v>1</v>
      </c>
      <c r="E29" s="154">
        <v>3</v>
      </c>
      <c r="F29" s="143">
        <v>5</v>
      </c>
      <c r="G29" s="156"/>
      <c r="H29" s="156"/>
      <c r="I29" s="132">
        <f t="shared" si="4"/>
        <v>16</v>
      </c>
      <c r="J29" s="154">
        <v>5</v>
      </c>
      <c r="K29" s="160">
        <f t="shared" si="5"/>
        <v>3.2</v>
      </c>
    </row>
    <row r="30" spans="1:11" ht="15" customHeight="1">
      <c r="A30" s="158" t="s">
        <v>45</v>
      </c>
      <c r="B30" s="128">
        <v>6</v>
      </c>
      <c r="C30" s="128">
        <v>6</v>
      </c>
      <c r="D30" s="128">
        <v>8</v>
      </c>
      <c r="E30" s="128">
        <v>4</v>
      </c>
      <c r="F30" s="132"/>
      <c r="G30" s="132"/>
      <c r="H30" s="159"/>
      <c r="I30" s="132">
        <f t="shared" si="4"/>
        <v>24</v>
      </c>
      <c r="J30" s="128">
        <v>4</v>
      </c>
      <c r="K30" s="142">
        <f t="shared" si="5"/>
        <v>6</v>
      </c>
    </row>
    <row r="31" spans="1:11" ht="95.25" customHeight="1">
      <c r="A31" s="334"/>
      <c r="B31" s="335"/>
      <c r="C31" s="335"/>
      <c r="D31" s="335"/>
      <c r="E31" s="335"/>
      <c r="F31" s="335"/>
      <c r="G31" s="335"/>
      <c r="H31" s="335"/>
      <c r="I31" s="335"/>
      <c r="J31" s="335"/>
      <c r="K31" s="336"/>
    </row>
  </sheetData>
  <sheetProtection algorithmName="SHA-512" hashValue="SGwkocC7HAgSw1EdBB0gPfplDHTl4QXQrS4lZxv60KaFhyXI6Af95CVyC+aVNiRJl2Oivy/j6sYS9RyELRH5MQ==" saltValue="8MOJZxYA5fMkIoDPE+eIcQ==" spinCount="100000" sheet="1" objects="1" scenarios="1"/>
  <mergeCells count="20">
    <mergeCell ref="A23:K23"/>
    <mergeCell ref="B24:H24"/>
    <mergeCell ref="I24:I25"/>
    <mergeCell ref="A31:K31"/>
    <mergeCell ref="A3:A4"/>
    <mergeCell ref="A17:A18"/>
    <mergeCell ref="A24:A25"/>
    <mergeCell ref="A1:K1"/>
    <mergeCell ref="A2:K2"/>
    <mergeCell ref="B3:H3"/>
    <mergeCell ref="I3:I4"/>
    <mergeCell ref="J3:J4"/>
    <mergeCell ref="K3:K4"/>
    <mergeCell ref="A16:K16"/>
    <mergeCell ref="J24:J25"/>
    <mergeCell ref="K24:K25"/>
    <mergeCell ref="B17:H17"/>
    <mergeCell ref="I17:I18"/>
    <mergeCell ref="J17:J18"/>
    <mergeCell ref="K17:K18"/>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5"/>
  <sheetViews>
    <sheetView workbookViewId="0">
      <selection sqref="A1:O1"/>
    </sheetView>
  </sheetViews>
  <sheetFormatPr baseColWidth="10" defaultColWidth="14.42578125" defaultRowHeight="15" customHeight="1"/>
  <cols>
    <col min="1" max="1" width="34.42578125" customWidth="1"/>
    <col min="2" max="2" width="37.42578125" customWidth="1"/>
    <col min="3" max="15" width="7" customWidth="1"/>
  </cols>
  <sheetData>
    <row r="1" spans="1:15" ht="115.5" customHeight="1">
      <c r="A1" s="319" t="s">
        <v>10</v>
      </c>
      <c r="B1" s="320"/>
      <c r="C1" s="320"/>
      <c r="D1" s="320"/>
      <c r="E1" s="320"/>
      <c r="F1" s="320"/>
      <c r="G1" s="320"/>
      <c r="H1" s="320"/>
      <c r="I1" s="320"/>
      <c r="J1" s="320"/>
      <c r="K1" s="320"/>
      <c r="L1" s="320"/>
      <c r="M1" s="320"/>
      <c r="N1" s="320"/>
      <c r="O1" s="321"/>
    </row>
    <row r="2" spans="1:15" ht="20.25" customHeight="1">
      <c r="A2" s="337" t="s">
        <v>161</v>
      </c>
      <c r="B2" s="323"/>
      <c r="C2" s="323"/>
      <c r="D2" s="323"/>
      <c r="E2" s="323"/>
      <c r="F2" s="323"/>
      <c r="G2" s="323"/>
      <c r="H2" s="323"/>
      <c r="I2" s="323"/>
      <c r="J2" s="323"/>
      <c r="K2" s="323"/>
      <c r="L2" s="323"/>
      <c r="M2" s="323"/>
      <c r="N2" s="323"/>
      <c r="O2" s="324"/>
    </row>
    <row r="3" spans="1:15">
      <c r="A3" s="338" t="s">
        <v>148</v>
      </c>
      <c r="B3" s="339" t="s">
        <v>162</v>
      </c>
      <c r="C3" s="341" t="s">
        <v>149</v>
      </c>
      <c r="D3" s="320"/>
      <c r="E3" s="320"/>
      <c r="F3" s="320"/>
      <c r="G3" s="320"/>
      <c r="H3" s="320"/>
      <c r="I3" s="320"/>
      <c r="J3" s="320"/>
      <c r="K3" s="320"/>
      <c r="L3" s="326"/>
      <c r="M3" s="339" t="s">
        <v>150</v>
      </c>
      <c r="N3" s="339" t="s">
        <v>151</v>
      </c>
      <c r="O3" s="340" t="s">
        <v>152</v>
      </c>
    </row>
    <row r="4" spans="1:15">
      <c r="A4" s="318"/>
      <c r="B4" s="328"/>
      <c r="C4" s="161">
        <v>1</v>
      </c>
      <c r="D4" s="161">
        <v>2</v>
      </c>
      <c r="E4" s="161">
        <v>3</v>
      </c>
      <c r="F4" s="161">
        <v>4</v>
      </c>
      <c r="G4" s="161">
        <v>5</v>
      </c>
      <c r="H4" s="161">
        <v>6</v>
      </c>
      <c r="I4" s="161">
        <v>7</v>
      </c>
      <c r="J4" s="161">
        <v>8</v>
      </c>
      <c r="K4" s="161">
        <v>9</v>
      </c>
      <c r="L4" s="161">
        <v>10</v>
      </c>
      <c r="M4" s="328"/>
      <c r="N4" s="328"/>
      <c r="O4" s="330"/>
    </row>
    <row r="5" spans="1:15">
      <c r="A5" s="162" t="s">
        <v>14</v>
      </c>
      <c r="B5" s="163" t="s">
        <v>163</v>
      </c>
      <c r="C5" s="164">
        <v>2</v>
      </c>
      <c r="D5" s="164">
        <v>3</v>
      </c>
      <c r="E5" s="164">
        <v>2</v>
      </c>
      <c r="F5" s="164">
        <v>9</v>
      </c>
      <c r="G5" s="164">
        <v>1</v>
      </c>
      <c r="H5" s="164">
        <v>1</v>
      </c>
      <c r="I5" s="165"/>
      <c r="J5" s="165"/>
      <c r="K5" s="165"/>
      <c r="L5" s="165"/>
      <c r="M5" s="166">
        <f t="shared" ref="M5:M55" si="0">C5+D5+E5+F5+G5+H5+I5+J5+K5+L5</f>
        <v>18</v>
      </c>
      <c r="N5" s="167">
        <v>5</v>
      </c>
      <c r="O5" s="168">
        <f>M5/$N$16</f>
        <v>3.6</v>
      </c>
    </row>
    <row r="6" spans="1:15">
      <c r="A6" s="162" t="s">
        <v>15</v>
      </c>
      <c r="B6" s="169" t="s">
        <v>164</v>
      </c>
      <c r="C6" s="170">
        <v>1</v>
      </c>
      <c r="D6" s="171"/>
      <c r="E6" s="172">
        <v>5</v>
      </c>
      <c r="F6" s="170">
        <v>1</v>
      </c>
      <c r="G6" s="171"/>
      <c r="H6" s="171"/>
      <c r="I6" s="171"/>
      <c r="J6" s="171"/>
      <c r="K6" s="171"/>
      <c r="L6" s="171"/>
      <c r="M6" s="166">
        <f t="shared" si="0"/>
        <v>7</v>
      </c>
      <c r="N6" s="167">
        <v>4</v>
      </c>
      <c r="O6" s="168">
        <f t="shared" ref="O6:O14" si="1">M6/N6</f>
        <v>1.75</v>
      </c>
    </row>
    <row r="7" spans="1:15">
      <c r="A7" s="173" t="s">
        <v>165</v>
      </c>
      <c r="B7" s="174" t="s">
        <v>166</v>
      </c>
      <c r="C7" s="175"/>
      <c r="D7" s="175"/>
      <c r="E7" s="172">
        <v>3</v>
      </c>
      <c r="F7" s="172">
        <v>1</v>
      </c>
      <c r="G7" s="172">
        <v>3</v>
      </c>
      <c r="H7" s="175"/>
      <c r="I7" s="175"/>
      <c r="J7" s="175"/>
      <c r="K7" s="175"/>
      <c r="L7" s="175"/>
      <c r="M7" s="166">
        <f t="shared" si="0"/>
        <v>7</v>
      </c>
      <c r="N7" s="167">
        <v>4</v>
      </c>
      <c r="O7" s="168">
        <f t="shared" si="1"/>
        <v>1.75</v>
      </c>
    </row>
    <row r="8" spans="1:15">
      <c r="A8" s="162" t="s">
        <v>15</v>
      </c>
      <c r="B8" s="176" t="s">
        <v>167</v>
      </c>
      <c r="C8" s="177">
        <v>1</v>
      </c>
      <c r="D8" s="177">
        <v>2</v>
      </c>
      <c r="E8" s="177">
        <v>2</v>
      </c>
      <c r="F8" s="177">
        <v>1</v>
      </c>
      <c r="G8" s="178"/>
      <c r="H8" s="178"/>
      <c r="I8" s="178"/>
      <c r="J8" s="178"/>
      <c r="K8" s="178"/>
      <c r="L8" s="178"/>
      <c r="M8" s="166">
        <f t="shared" si="0"/>
        <v>6</v>
      </c>
      <c r="N8" s="167">
        <v>4</v>
      </c>
      <c r="O8" s="168">
        <f t="shared" si="1"/>
        <v>1.5</v>
      </c>
    </row>
    <row r="9" spans="1:15">
      <c r="A9" s="173" t="s">
        <v>11</v>
      </c>
      <c r="B9" s="179" t="s">
        <v>168</v>
      </c>
      <c r="C9" s="180">
        <v>1</v>
      </c>
      <c r="D9" s="181"/>
      <c r="E9" s="180">
        <v>2</v>
      </c>
      <c r="F9" s="180">
        <v>1</v>
      </c>
      <c r="G9" s="180">
        <v>1</v>
      </c>
      <c r="H9" s="181"/>
      <c r="I9" s="181"/>
      <c r="J9" s="181"/>
      <c r="K9" s="181"/>
      <c r="L9" s="181"/>
      <c r="M9" s="166">
        <f t="shared" si="0"/>
        <v>5</v>
      </c>
      <c r="N9" s="182">
        <v>4</v>
      </c>
      <c r="O9" s="168">
        <f t="shared" si="1"/>
        <v>1.25</v>
      </c>
    </row>
    <row r="10" spans="1:15">
      <c r="A10" s="183" t="s">
        <v>15</v>
      </c>
      <c r="B10" s="179" t="s">
        <v>169</v>
      </c>
      <c r="C10" s="180"/>
      <c r="D10" s="180">
        <v>1</v>
      </c>
      <c r="E10" s="182">
        <v>4</v>
      </c>
      <c r="F10" s="181"/>
      <c r="G10" s="181"/>
      <c r="H10" s="181"/>
      <c r="I10" s="181"/>
      <c r="J10" s="181"/>
      <c r="K10" s="181"/>
      <c r="L10" s="181"/>
      <c r="M10" s="166">
        <f t="shared" si="0"/>
        <v>5</v>
      </c>
      <c r="N10" s="182">
        <v>4</v>
      </c>
      <c r="O10" s="184">
        <f t="shared" si="1"/>
        <v>1.25</v>
      </c>
    </row>
    <row r="11" spans="1:15">
      <c r="A11" s="183" t="s">
        <v>170</v>
      </c>
      <c r="B11" s="179" t="s">
        <v>171</v>
      </c>
      <c r="C11" s="180">
        <v>2</v>
      </c>
      <c r="D11" s="180">
        <v>1</v>
      </c>
      <c r="E11" s="181"/>
      <c r="F11" s="180">
        <v>1</v>
      </c>
      <c r="G11" s="181"/>
      <c r="H11" s="181"/>
      <c r="I11" s="181"/>
      <c r="J11" s="181"/>
      <c r="K11" s="181"/>
      <c r="L11" s="181"/>
      <c r="M11" s="166">
        <f t="shared" si="0"/>
        <v>4</v>
      </c>
      <c r="N11" s="182">
        <v>4</v>
      </c>
      <c r="O11" s="184">
        <f t="shared" si="1"/>
        <v>1</v>
      </c>
    </row>
    <row r="12" spans="1:15">
      <c r="A12" s="185" t="s">
        <v>11</v>
      </c>
      <c r="B12" s="186" t="s">
        <v>172</v>
      </c>
      <c r="C12" s="182">
        <v>1</v>
      </c>
      <c r="D12" s="166"/>
      <c r="E12" s="182">
        <v>1</v>
      </c>
      <c r="F12" s="182">
        <v>1</v>
      </c>
      <c r="G12" s="182">
        <v>1</v>
      </c>
      <c r="H12" s="166"/>
      <c r="I12" s="166"/>
      <c r="J12" s="166"/>
      <c r="K12" s="166"/>
      <c r="L12" s="166"/>
      <c r="M12" s="166">
        <f t="shared" si="0"/>
        <v>4</v>
      </c>
      <c r="N12" s="182">
        <v>4</v>
      </c>
      <c r="O12" s="184">
        <f t="shared" si="1"/>
        <v>1</v>
      </c>
    </row>
    <row r="13" spans="1:15">
      <c r="A13" s="185" t="s">
        <v>165</v>
      </c>
      <c r="B13" s="186" t="s">
        <v>173</v>
      </c>
      <c r="C13" s="166"/>
      <c r="D13" s="166"/>
      <c r="E13" s="182">
        <v>1</v>
      </c>
      <c r="F13" s="182">
        <v>1</v>
      </c>
      <c r="G13" s="182">
        <v>1</v>
      </c>
      <c r="H13" s="182">
        <v>1</v>
      </c>
      <c r="I13" s="166"/>
      <c r="J13" s="166"/>
      <c r="K13" s="166"/>
      <c r="L13" s="166"/>
      <c r="M13" s="166">
        <f t="shared" si="0"/>
        <v>4</v>
      </c>
      <c r="N13" s="182">
        <v>4</v>
      </c>
      <c r="O13" s="184">
        <f t="shared" si="1"/>
        <v>1</v>
      </c>
    </row>
    <row r="14" spans="1:15">
      <c r="A14" s="183" t="s">
        <v>14</v>
      </c>
      <c r="B14" s="179" t="s">
        <v>174</v>
      </c>
      <c r="C14" s="180">
        <v>2</v>
      </c>
      <c r="D14" s="180">
        <v>1</v>
      </c>
      <c r="E14" s="180">
        <v>1</v>
      </c>
      <c r="F14" s="181"/>
      <c r="G14" s="181"/>
      <c r="H14" s="181"/>
      <c r="I14" s="181"/>
      <c r="J14" s="181"/>
      <c r="K14" s="181"/>
      <c r="L14" s="181"/>
      <c r="M14" s="166">
        <f t="shared" si="0"/>
        <v>4</v>
      </c>
      <c r="N14" s="182">
        <v>5</v>
      </c>
      <c r="O14" s="184">
        <f t="shared" si="1"/>
        <v>0.8</v>
      </c>
    </row>
    <row r="15" spans="1:15">
      <c r="A15" s="183" t="s">
        <v>14</v>
      </c>
      <c r="B15" s="179" t="s">
        <v>175</v>
      </c>
      <c r="C15" s="180"/>
      <c r="D15" s="180"/>
      <c r="E15" s="180">
        <v>1</v>
      </c>
      <c r="F15" s="180">
        <v>2</v>
      </c>
      <c r="G15" s="180">
        <v>1</v>
      </c>
      <c r="H15" s="181"/>
      <c r="I15" s="181"/>
      <c r="J15" s="181"/>
      <c r="K15" s="181"/>
      <c r="L15" s="181"/>
      <c r="M15" s="166">
        <f t="shared" si="0"/>
        <v>4</v>
      </c>
      <c r="N15" s="182">
        <v>5</v>
      </c>
      <c r="O15" s="184">
        <f>M15/$N$16</f>
        <v>0.8</v>
      </c>
    </row>
    <row r="16" spans="1:15">
      <c r="A16" s="183" t="s">
        <v>90</v>
      </c>
      <c r="B16" s="179" t="s">
        <v>176</v>
      </c>
      <c r="C16" s="180">
        <v>2</v>
      </c>
      <c r="D16" s="181"/>
      <c r="E16" s="166"/>
      <c r="F16" s="181"/>
      <c r="G16" s="180">
        <v>2</v>
      </c>
      <c r="H16" s="181"/>
      <c r="I16" s="181"/>
      <c r="J16" s="181"/>
      <c r="K16" s="181"/>
      <c r="L16" s="181"/>
      <c r="M16" s="166">
        <f t="shared" si="0"/>
        <v>4</v>
      </c>
      <c r="N16" s="182">
        <v>5</v>
      </c>
      <c r="O16" s="184">
        <f t="shared" ref="O16:O23" si="2">M16/N16</f>
        <v>0.8</v>
      </c>
    </row>
    <row r="17" spans="1:15">
      <c r="A17" s="183" t="s">
        <v>20</v>
      </c>
      <c r="B17" s="186" t="s">
        <v>177</v>
      </c>
      <c r="C17" s="182">
        <v>2</v>
      </c>
      <c r="D17" s="166"/>
      <c r="E17" s="166"/>
      <c r="F17" s="182">
        <v>1</v>
      </c>
      <c r="G17" s="182">
        <v>1</v>
      </c>
      <c r="H17" s="166"/>
      <c r="I17" s="166"/>
      <c r="J17" s="166"/>
      <c r="K17" s="166"/>
      <c r="L17" s="166"/>
      <c r="M17" s="166">
        <f t="shared" si="0"/>
        <v>4</v>
      </c>
      <c r="N17" s="182">
        <v>5</v>
      </c>
      <c r="O17" s="184">
        <f t="shared" si="2"/>
        <v>0.8</v>
      </c>
    </row>
    <row r="18" spans="1:15">
      <c r="A18" s="183" t="s">
        <v>141</v>
      </c>
      <c r="B18" s="179" t="s">
        <v>178</v>
      </c>
      <c r="C18" s="180">
        <v>2</v>
      </c>
      <c r="D18" s="181"/>
      <c r="E18" s="180">
        <v>1</v>
      </c>
      <c r="F18" s="180">
        <v>1</v>
      </c>
      <c r="G18" s="181"/>
      <c r="H18" s="181"/>
      <c r="I18" s="181"/>
      <c r="J18" s="181"/>
      <c r="K18" s="181"/>
      <c r="L18" s="181"/>
      <c r="M18" s="166">
        <f t="shared" si="0"/>
        <v>4</v>
      </c>
      <c r="N18" s="182">
        <v>5</v>
      </c>
      <c r="O18" s="184">
        <f t="shared" si="2"/>
        <v>0.8</v>
      </c>
    </row>
    <row r="19" spans="1:15">
      <c r="A19" s="183" t="s">
        <v>22</v>
      </c>
      <c r="B19" s="179" t="s">
        <v>179</v>
      </c>
      <c r="C19" s="180">
        <v>2</v>
      </c>
      <c r="D19" s="181"/>
      <c r="E19" s="182">
        <v>1</v>
      </c>
      <c r="F19" s="180">
        <v>1</v>
      </c>
      <c r="G19" s="181"/>
      <c r="H19" s="181"/>
      <c r="I19" s="181"/>
      <c r="J19" s="181"/>
      <c r="K19" s="181"/>
      <c r="L19" s="181"/>
      <c r="M19" s="166">
        <f t="shared" si="0"/>
        <v>4</v>
      </c>
      <c r="N19" s="182">
        <v>5</v>
      </c>
      <c r="O19" s="184">
        <f t="shared" si="2"/>
        <v>0.8</v>
      </c>
    </row>
    <row r="20" spans="1:15">
      <c r="A20" s="183" t="s">
        <v>12</v>
      </c>
      <c r="B20" s="186" t="s">
        <v>180</v>
      </c>
      <c r="C20" s="182">
        <v>2</v>
      </c>
      <c r="D20" s="166"/>
      <c r="E20" s="182">
        <v>1</v>
      </c>
      <c r="F20" s="166"/>
      <c r="G20" s="182">
        <v>1</v>
      </c>
      <c r="H20" s="166"/>
      <c r="I20" s="166"/>
      <c r="J20" s="166"/>
      <c r="K20" s="166"/>
      <c r="L20" s="166"/>
      <c r="M20" s="166">
        <f t="shared" si="0"/>
        <v>4</v>
      </c>
      <c r="N20" s="182">
        <v>5</v>
      </c>
      <c r="O20" s="184">
        <f t="shared" si="2"/>
        <v>0.8</v>
      </c>
    </row>
    <row r="21" spans="1:15">
      <c r="A21" s="185" t="s">
        <v>11</v>
      </c>
      <c r="B21" s="179" t="s">
        <v>181</v>
      </c>
      <c r="C21" s="180">
        <v>2</v>
      </c>
      <c r="D21" s="181"/>
      <c r="E21" s="166"/>
      <c r="F21" s="181"/>
      <c r="G21" s="180">
        <v>1</v>
      </c>
      <c r="H21" s="181"/>
      <c r="I21" s="181"/>
      <c r="J21" s="181"/>
      <c r="K21" s="181"/>
      <c r="L21" s="181"/>
      <c r="M21" s="166">
        <f t="shared" si="0"/>
        <v>3</v>
      </c>
      <c r="N21" s="182">
        <v>4</v>
      </c>
      <c r="O21" s="184">
        <f t="shared" si="2"/>
        <v>0.75</v>
      </c>
    </row>
    <row r="22" spans="1:15">
      <c r="A22" s="183" t="s">
        <v>15</v>
      </c>
      <c r="B22" s="187" t="s">
        <v>182</v>
      </c>
      <c r="C22" s="188"/>
      <c r="D22" s="188"/>
      <c r="E22" s="188">
        <v>3</v>
      </c>
      <c r="F22" s="189"/>
      <c r="G22" s="189"/>
      <c r="H22" s="189"/>
      <c r="I22" s="189"/>
      <c r="J22" s="189"/>
      <c r="K22" s="189"/>
      <c r="L22" s="189"/>
      <c r="M22" s="166">
        <f t="shared" si="0"/>
        <v>3</v>
      </c>
      <c r="N22" s="182">
        <v>4</v>
      </c>
      <c r="O22" s="184">
        <f t="shared" si="2"/>
        <v>0.75</v>
      </c>
    </row>
    <row r="23" spans="1:15">
      <c r="A23" s="185" t="s">
        <v>165</v>
      </c>
      <c r="B23" s="179" t="s">
        <v>183</v>
      </c>
      <c r="C23" s="181"/>
      <c r="D23" s="181"/>
      <c r="E23" s="166"/>
      <c r="F23" s="180"/>
      <c r="G23" s="180">
        <v>3</v>
      </c>
      <c r="H23" s="181"/>
      <c r="I23" s="181"/>
      <c r="J23" s="181"/>
      <c r="K23" s="181"/>
      <c r="L23" s="181"/>
      <c r="M23" s="166">
        <f t="shared" si="0"/>
        <v>3</v>
      </c>
      <c r="N23" s="182">
        <v>4</v>
      </c>
      <c r="O23" s="184">
        <f t="shared" si="2"/>
        <v>0.75</v>
      </c>
    </row>
    <row r="24" spans="1:15">
      <c r="A24" s="183" t="s">
        <v>170</v>
      </c>
      <c r="B24" s="179" t="s">
        <v>184</v>
      </c>
      <c r="C24" s="180">
        <v>1</v>
      </c>
      <c r="D24" s="180">
        <v>1</v>
      </c>
      <c r="E24" s="166"/>
      <c r="F24" s="180">
        <v>1</v>
      </c>
      <c r="G24" s="181"/>
      <c r="H24" s="181"/>
      <c r="I24" s="181"/>
      <c r="J24" s="181"/>
      <c r="K24" s="181"/>
      <c r="L24" s="181"/>
      <c r="M24" s="166">
        <f t="shared" si="0"/>
        <v>3</v>
      </c>
      <c r="N24" s="182">
        <v>4</v>
      </c>
      <c r="O24" s="184">
        <f>M24/$N$16</f>
        <v>0.6</v>
      </c>
    </row>
    <row r="25" spans="1:15">
      <c r="A25" s="183" t="s">
        <v>90</v>
      </c>
      <c r="B25" s="179" t="s">
        <v>185</v>
      </c>
      <c r="C25" s="180">
        <v>1</v>
      </c>
      <c r="D25" s="180">
        <v>1</v>
      </c>
      <c r="E25" s="180">
        <v>1</v>
      </c>
      <c r="F25" s="181"/>
      <c r="G25" s="181"/>
      <c r="H25" s="181"/>
      <c r="I25" s="181"/>
      <c r="J25" s="181"/>
      <c r="K25" s="181"/>
      <c r="L25" s="181"/>
      <c r="M25" s="166">
        <f t="shared" si="0"/>
        <v>3</v>
      </c>
      <c r="N25" s="182">
        <v>5</v>
      </c>
      <c r="O25" s="184">
        <f t="shared" ref="O25:O29" si="3">M25/N25</f>
        <v>0.6</v>
      </c>
    </row>
    <row r="26" spans="1:15">
      <c r="A26" s="183" t="s">
        <v>90</v>
      </c>
      <c r="B26" s="179" t="s">
        <v>186</v>
      </c>
      <c r="C26" s="181"/>
      <c r="D26" s="180">
        <v>1</v>
      </c>
      <c r="E26" s="180">
        <v>1</v>
      </c>
      <c r="F26" s="181"/>
      <c r="G26" s="180">
        <v>1</v>
      </c>
      <c r="H26" s="181"/>
      <c r="I26" s="181"/>
      <c r="J26" s="181"/>
      <c r="K26" s="181"/>
      <c r="L26" s="181"/>
      <c r="M26" s="166">
        <f t="shared" si="0"/>
        <v>3</v>
      </c>
      <c r="N26" s="182">
        <v>5</v>
      </c>
      <c r="O26" s="184">
        <f t="shared" si="3"/>
        <v>0.6</v>
      </c>
    </row>
    <row r="27" spans="1:15">
      <c r="A27" s="183" t="s">
        <v>12</v>
      </c>
      <c r="B27" s="186" t="s">
        <v>187</v>
      </c>
      <c r="C27" s="182"/>
      <c r="D27" s="166"/>
      <c r="E27" s="182">
        <v>1</v>
      </c>
      <c r="F27" s="182">
        <v>2</v>
      </c>
      <c r="G27" s="166"/>
      <c r="H27" s="166"/>
      <c r="I27" s="166"/>
      <c r="J27" s="166"/>
      <c r="K27" s="166"/>
      <c r="L27" s="166"/>
      <c r="M27" s="166">
        <f t="shared" si="0"/>
        <v>3</v>
      </c>
      <c r="N27" s="182">
        <v>5</v>
      </c>
      <c r="O27" s="184">
        <f t="shared" si="3"/>
        <v>0.6</v>
      </c>
    </row>
    <row r="28" spans="1:15">
      <c r="A28" s="185" t="s">
        <v>11</v>
      </c>
      <c r="B28" s="179" t="s">
        <v>188</v>
      </c>
      <c r="C28" s="180">
        <v>2</v>
      </c>
      <c r="D28" s="181"/>
      <c r="E28" s="166"/>
      <c r="F28" s="181"/>
      <c r="G28" s="181"/>
      <c r="H28" s="181"/>
      <c r="I28" s="181"/>
      <c r="J28" s="181"/>
      <c r="K28" s="181"/>
      <c r="L28" s="181"/>
      <c r="M28" s="166">
        <f t="shared" si="0"/>
        <v>2</v>
      </c>
      <c r="N28" s="182">
        <v>4</v>
      </c>
      <c r="O28" s="184">
        <f t="shared" si="3"/>
        <v>0.5</v>
      </c>
    </row>
    <row r="29" spans="1:15">
      <c r="A29" s="185" t="s">
        <v>165</v>
      </c>
      <c r="B29" s="179" t="s">
        <v>189</v>
      </c>
      <c r="C29" s="181"/>
      <c r="D29" s="181"/>
      <c r="E29" s="181"/>
      <c r="F29" s="180">
        <v>1</v>
      </c>
      <c r="G29" s="180">
        <v>1</v>
      </c>
      <c r="H29" s="181"/>
      <c r="I29" s="181"/>
      <c r="J29" s="181"/>
      <c r="K29" s="181"/>
      <c r="L29" s="181"/>
      <c r="M29" s="166">
        <f t="shared" si="0"/>
        <v>2</v>
      </c>
      <c r="N29" s="182">
        <v>4</v>
      </c>
      <c r="O29" s="184">
        <f t="shared" si="3"/>
        <v>0.5</v>
      </c>
    </row>
    <row r="30" spans="1:15">
      <c r="A30" s="183" t="s">
        <v>170</v>
      </c>
      <c r="B30" s="179" t="s">
        <v>190</v>
      </c>
      <c r="C30" s="180">
        <v>2</v>
      </c>
      <c r="D30" s="181"/>
      <c r="E30" s="166"/>
      <c r="F30" s="181"/>
      <c r="G30" s="181"/>
      <c r="H30" s="181"/>
      <c r="I30" s="181"/>
      <c r="J30" s="181"/>
      <c r="K30" s="181"/>
      <c r="L30" s="181"/>
      <c r="M30" s="166">
        <f t="shared" si="0"/>
        <v>2</v>
      </c>
      <c r="N30" s="182">
        <v>4</v>
      </c>
      <c r="O30" s="184">
        <f t="shared" ref="O30:O33" si="4">M30/$N$16</f>
        <v>0.4</v>
      </c>
    </row>
    <row r="31" spans="1:15">
      <c r="A31" s="183" t="s">
        <v>170</v>
      </c>
      <c r="B31" s="179" t="s">
        <v>191</v>
      </c>
      <c r="C31" s="180"/>
      <c r="D31" s="180">
        <v>1</v>
      </c>
      <c r="E31" s="166"/>
      <c r="F31" s="181"/>
      <c r="G31" s="180">
        <v>1</v>
      </c>
      <c r="H31" s="181"/>
      <c r="I31" s="181"/>
      <c r="J31" s="181"/>
      <c r="K31" s="181"/>
      <c r="L31" s="181"/>
      <c r="M31" s="166">
        <f t="shared" si="0"/>
        <v>2</v>
      </c>
      <c r="N31" s="182">
        <v>4</v>
      </c>
      <c r="O31" s="184">
        <f t="shared" si="4"/>
        <v>0.4</v>
      </c>
    </row>
    <row r="32" spans="1:15">
      <c r="A32" s="183" t="s">
        <v>14</v>
      </c>
      <c r="B32" s="179" t="s">
        <v>192</v>
      </c>
      <c r="C32" s="180"/>
      <c r="D32" s="180"/>
      <c r="E32" s="180">
        <v>1</v>
      </c>
      <c r="F32" s="181"/>
      <c r="G32" s="180">
        <v>1</v>
      </c>
      <c r="H32" s="181"/>
      <c r="I32" s="181"/>
      <c r="J32" s="181"/>
      <c r="K32" s="181"/>
      <c r="L32" s="181"/>
      <c r="M32" s="166">
        <f t="shared" si="0"/>
        <v>2</v>
      </c>
      <c r="N32" s="182">
        <v>5</v>
      </c>
      <c r="O32" s="184">
        <f t="shared" si="4"/>
        <v>0.4</v>
      </c>
    </row>
    <row r="33" spans="1:15">
      <c r="A33" s="183" t="s">
        <v>14</v>
      </c>
      <c r="B33" s="179" t="s">
        <v>193</v>
      </c>
      <c r="C33" s="180"/>
      <c r="D33" s="180"/>
      <c r="E33" s="180"/>
      <c r="F33" s="180">
        <v>1</v>
      </c>
      <c r="G33" s="180">
        <v>1</v>
      </c>
      <c r="H33" s="181"/>
      <c r="I33" s="181"/>
      <c r="J33" s="181"/>
      <c r="K33" s="181"/>
      <c r="L33" s="181"/>
      <c r="M33" s="166">
        <f t="shared" si="0"/>
        <v>2</v>
      </c>
      <c r="N33" s="182">
        <v>5</v>
      </c>
      <c r="O33" s="184">
        <f t="shared" si="4"/>
        <v>0.4</v>
      </c>
    </row>
    <row r="34" spans="1:15" ht="15.75" customHeight="1">
      <c r="A34" s="183" t="s">
        <v>90</v>
      </c>
      <c r="B34" s="190" t="s">
        <v>194</v>
      </c>
      <c r="C34" s="191"/>
      <c r="D34" s="192"/>
      <c r="E34" s="192">
        <v>1</v>
      </c>
      <c r="F34" s="191"/>
      <c r="G34" s="192">
        <v>1</v>
      </c>
      <c r="H34" s="191"/>
      <c r="I34" s="191"/>
      <c r="J34" s="191"/>
      <c r="K34" s="191"/>
      <c r="L34" s="191"/>
      <c r="M34" s="166">
        <f t="shared" si="0"/>
        <v>2</v>
      </c>
      <c r="N34" s="182">
        <v>5</v>
      </c>
      <c r="O34" s="184">
        <f t="shared" ref="O34:O46" si="5">M34/N34</f>
        <v>0.4</v>
      </c>
    </row>
    <row r="35" spans="1:15" ht="15.75" customHeight="1">
      <c r="A35" s="183" t="s">
        <v>20</v>
      </c>
      <c r="B35" s="190" t="s">
        <v>195</v>
      </c>
      <c r="C35" s="192"/>
      <c r="D35" s="191"/>
      <c r="E35" s="191"/>
      <c r="F35" s="192">
        <v>2</v>
      </c>
      <c r="G35" s="191"/>
      <c r="H35" s="191"/>
      <c r="I35" s="191"/>
      <c r="J35" s="191"/>
      <c r="K35" s="191"/>
      <c r="L35" s="191"/>
      <c r="M35" s="166">
        <f t="shared" si="0"/>
        <v>2</v>
      </c>
      <c r="N35" s="182">
        <v>5</v>
      </c>
      <c r="O35" s="184">
        <f t="shared" si="5"/>
        <v>0.4</v>
      </c>
    </row>
    <row r="36" spans="1:15" ht="15.75" customHeight="1">
      <c r="A36" s="193" t="s">
        <v>20</v>
      </c>
      <c r="B36" s="190" t="s">
        <v>196</v>
      </c>
      <c r="C36" s="192">
        <v>2</v>
      </c>
      <c r="D36" s="191"/>
      <c r="E36" s="191"/>
      <c r="F36" s="191"/>
      <c r="G36" s="191"/>
      <c r="H36" s="191"/>
      <c r="I36" s="191"/>
      <c r="J36" s="191"/>
      <c r="K36" s="191"/>
      <c r="L36" s="191"/>
      <c r="M36" s="166">
        <f t="shared" si="0"/>
        <v>2</v>
      </c>
      <c r="N36" s="182">
        <v>5</v>
      </c>
      <c r="O36" s="184">
        <f t="shared" si="5"/>
        <v>0.4</v>
      </c>
    </row>
    <row r="37" spans="1:15" ht="15.75" customHeight="1">
      <c r="A37" s="194" t="s">
        <v>17</v>
      </c>
      <c r="B37" s="195" t="s">
        <v>197</v>
      </c>
      <c r="C37" s="196"/>
      <c r="D37" s="197"/>
      <c r="E37" s="197">
        <v>1</v>
      </c>
      <c r="F37" s="196"/>
      <c r="G37" s="197">
        <v>1</v>
      </c>
      <c r="H37" s="196"/>
      <c r="I37" s="196"/>
      <c r="J37" s="196"/>
      <c r="K37" s="196"/>
      <c r="L37" s="196"/>
      <c r="M37" s="166">
        <f t="shared" si="0"/>
        <v>2</v>
      </c>
      <c r="N37" s="182">
        <v>5</v>
      </c>
      <c r="O37" s="184">
        <f t="shared" si="5"/>
        <v>0.4</v>
      </c>
    </row>
    <row r="38" spans="1:15" ht="15.75" customHeight="1">
      <c r="A38" s="193" t="s">
        <v>22</v>
      </c>
      <c r="B38" s="198" t="s">
        <v>198</v>
      </c>
      <c r="C38" s="199">
        <v>1</v>
      </c>
      <c r="D38" s="200"/>
      <c r="E38" s="196"/>
      <c r="F38" s="199">
        <v>1</v>
      </c>
      <c r="G38" s="200"/>
      <c r="H38" s="200"/>
      <c r="I38" s="200"/>
      <c r="J38" s="200"/>
      <c r="K38" s="200"/>
      <c r="L38" s="200"/>
      <c r="M38" s="166">
        <f t="shared" si="0"/>
        <v>2</v>
      </c>
      <c r="N38" s="182">
        <v>5</v>
      </c>
      <c r="O38" s="184">
        <f t="shared" si="5"/>
        <v>0.4</v>
      </c>
    </row>
    <row r="39" spans="1:15" ht="15.75" customHeight="1">
      <c r="A39" s="193" t="s">
        <v>12</v>
      </c>
      <c r="B39" s="201" t="s">
        <v>199</v>
      </c>
      <c r="C39" s="202">
        <v>2</v>
      </c>
      <c r="D39" s="203"/>
      <c r="E39" s="196"/>
      <c r="F39" s="203"/>
      <c r="G39" s="203"/>
      <c r="H39" s="203"/>
      <c r="I39" s="203"/>
      <c r="J39" s="203"/>
      <c r="K39" s="203"/>
      <c r="L39" s="203"/>
      <c r="M39" s="166">
        <f t="shared" si="0"/>
        <v>2</v>
      </c>
      <c r="N39" s="182">
        <v>5</v>
      </c>
      <c r="O39" s="184">
        <f t="shared" si="5"/>
        <v>0.4</v>
      </c>
    </row>
    <row r="40" spans="1:15" ht="15.75" customHeight="1">
      <c r="A40" s="193" t="s">
        <v>12</v>
      </c>
      <c r="B40" s="201" t="s">
        <v>200</v>
      </c>
      <c r="C40" s="202"/>
      <c r="D40" s="203"/>
      <c r="E40" s="197">
        <v>1</v>
      </c>
      <c r="F40" s="203"/>
      <c r="G40" s="202">
        <v>1</v>
      </c>
      <c r="H40" s="203"/>
      <c r="I40" s="203"/>
      <c r="J40" s="203"/>
      <c r="K40" s="203"/>
      <c r="L40" s="203"/>
      <c r="M40" s="166">
        <f t="shared" si="0"/>
        <v>2</v>
      </c>
      <c r="N40" s="182">
        <v>5</v>
      </c>
      <c r="O40" s="184">
        <f t="shared" si="5"/>
        <v>0.4</v>
      </c>
    </row>
    <row r="41" spans="1:15" ht="15.75" customHeight="1">
      <c r="A41" s="193" t="s">
        <v>84</v>
      </c>
      <c r="B41" s="201" t="s">
        <v>201</v>
      </c>
      <c r="C41" s="203"/>
      <c r="D41" s="203"/>
      <c r="E41" s="197">
        <v>1</v>
      </c>
      <c r="F41" s="203"/>
      <c r="G41" s="203"/>
      <c r="H41" s="203"/>
      <c r="I41" s="203"/>
      <c r="J41" s="203"/>
      <c r="K41" s="203"/>
      <c r="L41" s="203"/>
      <c r="M41" s="166">
        <f t="shared" si="0"/>
        <v>1</v>
      </c>
      <c r="N41" s="182">
        <v>4</v>
      </c>
      <c r="O41" s="184">
        <f t="shared" si="5"/>
        <v>0.25</v>
      </c>
    </row>
    <row r="42" spans="1:15" ht="15.75" customHeight="1">
      <c r="A42" s="194" t="s">
        <v>11</v>
      </c>
      <c r="B42" s="190" t="s">
        <v>202</v>
      </c>
      <c r="C42" s="192"/>
      <c r="D42" s="191"/>
      <c r="E42" s="197">
        <v>1</v>
      </c>
      <c r="F42" s="191"/>
      <c r="G42" s="191"/>
      <c r="H42" s="191"/>
      <c r="I42" s="191"/>
      <c r="J42" s="191"/>
      <c r="K42" s="191"/>
      <c r="L42" s="191"/>
      <c r="M42" s="166">
        <f t="shared" si="0"/>
        <v>1</v>
      </c>
      <c r="N42" s="182">
        <v>4</v>
      </c>
      <c r="O42" s="184">
        <f t="shared" si="5"/>
        <v>0.25</v>
      </c>
    </row>
    <row r="43" spans="1:15" ht="15.75" customHeight="1">
      <c r="A43" s="194" t="s">
        <v>11</v>
      </c>
      <c r="B43" s="190" t="s">
        <v>203</v>
      </c>
      <c r="C43" s="192">
        <v>1</v>
      </c>
      <c r="D43" s="191"/>
      <c r="E43" s="196"/>
      <c r="F43" s="191"/>
      <c r="G43" s="191"/>
      <c r="H43" s="191"/>
      <c r="I43" s="191"/>
      <c r="J43" s="191"/>
      <c r="K43" s="191"/>
      <c r="L43" s="191"/>
      <c r="M43" s="166">
        <f t="shared" si="0"/>
        <v>1</v>
      </c>
      <c r="N43" s="182">
        <v>4</v>
      </c>
      <c r="O43" s="204">
        <f t="shared" si="5"/>
        <v>0.25</v>
      </c>
    </row>
    <row r="44" spans="1:15" ht="15.75" customHeight="1">
      <c r="A44" s="193" t="s">
        <v>15</v>
      </c>
      <c r="B44" s="205" t="s">
        <v>204</v>
      </c>
      <c r="C44" s="206"/>
      <c r="D44" s="206"/>
      <c r="E44" s="206">
        <v>1</v>
      </c>
      <c r="F44" s="207"/>
      <c r="G44" s="207"/>
      <c r="H44" s="207"/>
      <c r="I44" s="207"/>
      <c r="J44" s="207"/>
      <c r="K44" s="207"/>
      <c r="L44" s="207"/>
      <c r="M44" s="166">
        <f t="shared" si="0"/>
        <v>1</v>
      </c>
      <c r="N44" s="182">
        <v>4</v>
      </c>
      <c r="O44" s="204">
        <f t="shared" si="5"/>
        <v>0.25</v>
      </c>
    </row>
    <row r="45" spans="1:15" ht="15.75" customHeight="1">
      <c r="A45" s="173" t="s">
        <v>165</v>
      </c>
      <c r="B45" s="190" t="s">
        <v>205</v>
      </c>
      <c r="C45" s="191"/>
      <c r="D45" s="191"/>
      <c r="E45" s="196"/>
      <c r="F45" s="192">
        <v>1</v>
      </c>
      <c r="G45" s="191"/>
      <c r="H45" s="191"/>
      <c r="I45" s="191"/>
      <c r="J45" s="191"/>
      <c r="K45" s="191"/>
      <c r="L45" s="191"/>
      <c r="M45" s="166">
        <f t="shared" si="0"/>
        <v>1</v>
      </c>
      <c r="N45" s="182">
        <v>4</v>
      </c>
      <c r="O45" s="204">
        <f t="shared" si="5"/>
        <v>0.25</v>
      </c>
    </row>
    <row r="46" spans="1:15" ht="15.75" customHeight="1">
      <c r="A46" s="162" t="s">
        <v>12</v>
      </c>
      <c r="B46" s="190" t="s">
        <v>206</v>
      </c>
      <c r="C46" s="192"/>
      <c r="D46" s="191"/>
      <c r="E46" s="203"/>
      <c r="F46" s="191"/>
      <c r="G46" s="192">
        <v>1</v>
      </c>
      <c r="H46" s="191"/>
      <c r="I46" s="191"/>
      <c r="J46" s="191"/>
      <c r="K46" s="191"/>
      <c r="L46" s="191"/>
      <c r="M46" s="166">
        <f t="shared" si="0"/>
        <v>1</v>
      </c>
      <c r="N46" s="182">
        <v>4</v>
      </c>
      <c r="O46" s="204">
        <f t="shared" si="5"/>
        <v>0.25</v>
      </c>
    </row>
    <row r="47" spans="1:15" ht="15.75" customHeight="1">
      <c r="A47" s="162" t="s">
        <v>170</v>
      </c>
      <c r="B47" s="201" t="s">
        <v>207</v>
      </c>
      <c r="C47" s="202">
        <v>1</v>
      </c>
      <c r="D47" s="203"/>
      <c r="E47" s="203"/>
      <c r="F47" s="203"/>
      <c r="G47" s="203"/>
      <c r="H47" s="203"/>
      <c r="I47" s="203"/>
      <c r="J47" s="203"/>
      <c r="K47" s="203"/>
      <c r="L47" s="203"/>
      <c r="M47" s="166">
        <f t="shared" si="0"/>
        <v>1</v>
      </c>
      <c r="N47" s="182">
        <v>4</v>
      </c>
      <c r="O47" s="204">
        <f>M47/$N$16</f>
        <v>0.2</v>
      </c>
    </row>
    <row r="48" spans="1:15" ht="15.75" customHeight="1">
      <c r="A48" s="162" t="s">
        <v>90</v>
      </c>
      <c r="B48" s="190" t="s">
        <v>208</v>
      </c>
      <c r="C48" s="191"/>
      <c r="D48" s="192"/>
      <c r="E48" s="192"/>
      <c r="F48" s="191"/>
      <c r="G48" s="192">
        <v>1</v>
      </c>
      <c r="H48" s="191"/>
      <c r="I48" s="191"/>
      <c r="J48" s="191"/>
      <c r="K48" s="191"/>
      <c r="L48" s="191"/>
      <c r="M48" s="166">
        <f t="shared" si="0"/>
        <v>1</v>
      </c>
      <c r="N48" s="182">
        <v>5</v>
      </c>
      <c r="O48" s="204">
        <f t="shared" ref="O48:O55" si="6">M48/N48</f>
        <v>0.2</v>
      </c>
    </row>
    <row r="49" spans="1:15" ht="15.75" customHeight="1">
      <c r="A49" s="162" t="s">
        <v>20</v>
      </c>
      <c r="B49" s="195" t="s">
        <v>209</v>
      </c>
      <c r="C49" s="197">
        <v>1</v>
      </c>
      <c r="D49" s="196"/>
      <c r="E49" s="196"/>
      <c r="F49" s="196"/>
      <c r="G49" s="196"/>
      <c r="H49" s="196"/>
      <c r="I49" s="196"/>
      <c r="J49" s="196"/>
      <c r="K49" s="196"/>
      <c r="L49" s="196"/>
      <c r="M49" s="166">
        <f t="shared" si="0"/>
        <v>1</v>
      </c>
      <c r="N49" s="182">
        <v>5</v>
      </c>
      <c r="O49" s="204">
        <f t="shared" si="6"/>
        <v>0.2</v>
      </c>
    </row>
    <row r="50" spans="1:15" ht="15.75" customHeight="1">
      <c r="A50" s="193" t="s">
        <v>141</v>
      </c>
      <c r="B50" s="198" t="s">
        <v>210</v>
      </c>
      <c r="C50" s="199">
        <v>1</v>
      </c>
      <c r="D50" s="200"/>
      <c r="E50" s="200"/>
      <c r="F50" s="200"/>
      <c r="G50" s="200"/>
      <c r="H50" s="200"/>
      <c r="I50" s="200"/>
      <c r="J50" s="200"/>
      <c r="K50" s="200"/>
      <c r="L50" s="200"/>
      <c r="M50" s="166">
        <f t="shared" si="0"/>
        <v>1</v>
      </c>
      <c r="N50" s="182">
        <v>5</v>
      </c>
      <c r="O50" s="204">
        <f t="shared" si="6"/>
        <v>0.2</v>
      </c>
    </row>
    <row r="51" spans="1:15" ht="15.75" customHeight="1">
      <c r="A51" s="194" t="s">
        <v>17</v>
      </c>
      <c r="B51" s="195" t="s">
        <v>211</v>
      </c>
      <c r="C51" s="196"/>
      <c r="D51" s="197">
        <v>1</v>
      </c>
      <c r="E51" s="196"/>
      <c r="F51" s="196"/>
      <c r="G51" s="196"/>
      <c r="H51" s="196"/>
      <c r="I51" s="196"/>
      <c r="J51" s="196"/>
      <c r="K51" s="196"/>
      <c r="L51" s="196"/>
      <c r="M51" s="166">
        <f t="shared" si="0"/>
        <v>1</v>
      </c>
      <c r="N51" s="182">
        <v>5</v>
      </c>
      <c r="O51" s="204">
        <f t="shared" si="6"/>
        <v>0.2</v>
      </c>
    </row>
    <row r="52" spans="1:15" ht="15.75" customHeight="1">
      <c r="A52" s="193" t="s">
        <v>17</v>
      </c>
      <c r="B52" s="201" t="s">
        <v>212</v>
      </c>
      <c r="C52" s="202"/>
      <c r="D52" s="203"/>
      <c r="E52" s="197"/>
      <c r="F52" s="202">
        <v>1</v>
      </c>
      <c r="G52" s="203"/>
      <c r="H52" s="203"/>
      <c r="I52" s="203"/>
      <c r="J52" s="203"/>
      <c r="K52" s="203"/>
      <c r="L52" s="203"/>
      <c r="M52" s="166">
        <f t="shared" si="0"/>
        <v>1</v>
      </c>
      <c r="N52" s="182">
        <v>5</v>
      </c>
      <c r="O52" s="204">
        <f t="shared" si="6"/>
        <v>0.2</v>
      </c>
    </row>
    <row r="53" spans="1:15" ht="15.75" customHeight="1">
      <c r="A53" s="193" t="s">
        <v>17</v>
      </c>
      <c r="B53" s="201" t="s">
        <v>213</v>
      </c>
      <c r="C53" s="202"/>
      <c r="D53" s="203"/>
      <c r="E53" s="202"/>
      <c r="F53" s="202">
        <v>1</v>
      </c>
      <c r="G53" s="203"/>
      <c r="H53" s="203"/>
      <c r="I53" s="203"/>
      <c r="J53" s="203"/>
      <c r="K53" s="203"/>
      <c r="L53" s="203"/>
      <c r="M53" s="166">
        <f t="shared" si="0"/>
        <v>1</v>
      </c>
      <c r="N53" s="182">
        <v>5</v>
      </c>
      <c r="O53" s="204">
        <f t="shared" si="6"/>
        <v>0.2</v>
      </c>
    </row>
    <row r="54" spans="1:15" ht="15.75" customHeight="1">
      <c r="A54" s="179" t="s">
        <v>22</v>
      </c>
      <c r="B54" s="186" t="s">
        <v>214</v>
      </c>
      <c r="C54" s="182">
        <v>1</v>
      </c>
      <c r="D54" s="166"/>
      <c r="E54" s="166"/>
      <c r="F54" s="166"/>
      <c r="G54" s="166"/>
      <c r="H54" s="166"/>
      <c r="I54" s="166"/>
      <c r="J54" s="166"/>
      <c r="K54" s="166"/>
      <c r="L54" s="166"/>
      <c r="M54" s="166">
        <f t="shared" si="0"/>
        <v>1</v>
      </c>
      <c r="N54" s="182">
        <v>5</v>
      </c>
      <c r="O54" s="204">
        <f t="shared" si="6"/>
        <v>0.2</v>
      </c>
    </row>
    <row r="55" spans="1:15" ht="15.75" customHeight="1">
      <c r="A55" s="179" t="s">
        <v>12</v>
      </c>
      <c r="B55" s="186" t="s">
        <v>215</v>
      </c>
      <c r="C55" s="182"/>
      <c r="D55" s="166"/>
      <c r="E55" s="182">
        <v>1</v>
      </c>
      <c r="F55" s="166"/>
      <c r="G55" s="166"/>
      <c r="H55" s="166"/>
      <c r="I55" s="166"/>
      <c r="J55" s="166"/>
      <c r="K55" s="166"/>
      <c r="L55" s="166"/>
      <c r="M55" s="166">
        <f t="shared" si="0"/>
        <v>1</v>
      </c>
      <c r="N55" s="182">
        <v>5</v>
      </c>
      <c r="O55" s="204">
        <f t="shared" si="6"/>
        <v>0.2</v>
      </c>
    </row>
    <row r="56" spans="1:15" ht="21" customHeight="1">
      <c r="A56" s="342" t="s">
        <v>216</v>
      </c>
      <c r="B56" s="251"/>
      <c r="C56" s="251"/>
      <c r="D56" s="251"/>
      <c r="E56" s="251"/>
      <c r="F56" s="251"/>
      <c r="G56" s="251"/>
      <c r="H56" s="251"/>
      <c r="I56" s="251"/>
      <c r="J56" s="251"/>
      <c r="K56" s="251"/>
      <c r="L56" s="251"/>
      <c r="M56" s="251"/>
      <c r="N56" s="251"/>
      <c r="O56" s="343"/>
    </row>
    <row r="57" spans="1:15" ht="15.75" customHeight="1">
      <c r="A57" s="344" t="s">
        <v>148</v>
      </c>
      <c r="B57" s="345" t="s">
        <v>162</v>
      </c>
      <c r="C57" s="346" t="s">
        <v>149</v>
      </c>
      <c r="D57" s="245"/>
      <c r="E57" s="245"/>
      <c r="F57" s="245"/>
      <c r="G57" s="245"/>
      <c r="H57" s="245"/>
      <c r="I57" s="245"/>
      <c r="J57" s="245"/>
      <c r="K57" s="245"/>
      <c r="L57" s="246"/>
      <c r="M57" s="339" t="s">
        <v>150</v>
      </c>
      <c r="N57" s="339" t="s">
        <v>151</v>
      </c>
      <c r="O57" s="340" t="s">
        <v>152</v>
      </c>
    </row>
    <row r="58" spans="1:15" ht="15.75" customHeight="1">
      <c r="A58" s="318"/>
      <c r="B58" s="328"/>
      <c r="C58" s="161">
        <v>1</v>
      </c>
      <c r="D58" s="161">
        <v>2</v>
      </c>
      <c r="E58" s="161">
        <v>3</v>
      </c>
      <c r="F58" s="161">
        <v>4</v>
      </c>
      <c r="G58" s="161">
        <v>5</v>
      </c>
      <c r="H58" s="161">
        <v>6</v>
      </c>
      <c r="I58" s="161">
        <v>7</v>
      </c>
      <c r="J58" s="161">
        <v>8</v>
      </c>
      <c r="K58" s="161">
        <v>9</v>
      </c>
      <c r="L58" s="161">
        <v>10</v>
      </c>
      <c r="M58" s="328"/>
      <c r="N58" s="328"/>
      <c r="O58" s="330"/>
    </row>
    <row r="59" spans="1:15" ht="15.75" customHeight="1">
      <c r="A59" s="162" t="s">
        <v>45</v>
      </c>
      <c r="B59" s="208" t="s">
        <v>217</v>
      </c>
      <c r="C59" s="209">
        <v>2</v>
      </c>
      <c r="D59" s="209">
        <v>1</v>
      </c>
      <c r="E59" s="209">
        <v>3</v>
      </c>
      <c r="F59" s="209">
        <v>3</v>
      </c>
      <c r="G59" s="210"/>
      <c r="H59" s="210"/>
      <c r="I59" s="210"/>
      <c r="J59" s="210"/>
      <c r="K59" s="210"/>
      <c r="L59" s="210"/>
      <c r="M59" s="210">
        <f t="shared" ref="M59:M76" si="7">C59+D59+E59+F59+G59+H59+I59+J59+K59+L59</f>
        <v>9</v>
      </c>
      <c r="N59" s="209">
        <v>4</v>
      </c>
      <c r="O59" s="204">
        <f t="shared" ref="O59:O76" si="8">M59/N59</f>
        <v>2.25</v>
      </c>
    </row>
    <row r="60" spans="1:15" ht="15.75" customHeight="1">
      <c r="A60" s="162" t="s">
        <v>45</v>
      </c>
      <c r="B60" s="190" t="s">
        <v>218</v>
      </c>
      <c r="C60" s="192">
        <v>1</v>
      </c>
      <c r="D60" s="191"/>
      <c r="E60" s="192">
        <v>2</v>
      </c>
      <c r="F60" s="192">
        <v>2</v>
      </c>
      <c r="G60" s="191"/>
      <c r="H60" s="191"/>
      <c r="I60" s="191"/>
      <c r="J60" s="191"/>
      <c r="K60" s="191"/>
      <c r="L60" s="191"/>
      <c r="M60" s="196">
        <f t="shared" si="7"/>
        <v>5</v>
      </c>
      <c r="N60" s="199">
        <v>4</v>
      </c>
      <c r="O60" s="204">
        <f t="shared" si="8"/>
        <v>1.25</v>
      </c>
    </row>
    <row r="61" spans="1:15" ht="15.75" customHeight="1">
      <c r="A61" s="162" t="s">
        <v>219</v>
      </c>
      <c r="B61" s="190" t="s">
        <v>220</v>
      </c>
      <c r="C61" s="192">
        <v>2</v>
      </c>
      <c r="D61" s="192">
        <v>1</v>
      </c>
      <c r="E61" s="202">
        <v>1</v>
      </c>
      <c r="F61" s="191"/>
      <c r="G61" s="191"/>
      <c r="H61" s="191"/>
      <c r="I61" s="191"/>
      <c r="J61" s="191"/>
      <c r="K61" s="191"/>
      <c r="L61" s="191"/>
      <c r="M61" s="196">
        <f t="shared" si="7"/>
        <v>4</v>
      </c>
      <c r="N61" s="202">
        <v>4</v>
      </c>
      <c r="O61" s="204">
        <f t="shared" si="8"/>
        <v>1</v>
      </c>
    </row>
    <row r="62" spans="1:15" ht="15.75" customHeight="1">
      <c r="A62" s="162" t="s">
        <v>119</v>
      </c>
      <c r="B62" s="190" t="s">
        <v>221</v>
      </c>
      <c r="C62" s="192">
        <v>1</v>
      </c>
      <c r="D62" s="191"/>
      <c r="E62" s="192">
        <v>1</v>
      </c>
      <c r="F62" s="192">
        <v>2</v>
      </c>
      <c r="G62" s="191"/>
      <c r="H62" s="191"/>
      <c r="I62" s="191"/>
      <c r="J62" s="191"/>
      <c r="K62" s="191"/>
      <c r="L62" s="191"/>
      <c r="M62" s="196">
        <f t="shared" si="7"/>
        <v>4</v>
      </c>
      <c r="N62" s="202">
        <v>4</v>
      </c>
      <c r="O62" s="204">
        <f t="shared" si="8"/>
        <v>1</v>
      </c>
    </row>
    <row r="63" spans="1:15" ht="15.75" customHeight="1">
      <c r="A63" s="162" t="s">
        <v>219</v>
      </c>
      <c r="B63" s="190" t="s">
        <v>222</v>
      </c>
      <c r="C63" s="192"/>
      <c r="D63" s="191"/>
      <c r="E63" s="192">
        <v>2</v>
      </c>
      <c r="F63" s="192">
        <v>1</v>
      </c>
      <c r="G63" s="191"/>
      <c r="H63" s="191"/>
      <c r="I63" s="191"/>
      <c r="J63" s="191"/>
      <c r="K63" s="191"/>
      <c r="L63" s="191"/>
      <c r="M63" s="196">
        <f t="shared" si="7"/>
        <v>3</v>
      </c>
      <c r="N63" s="202">
        <v>4</v>
      </c>
      <c r="O63" s="204">
        <f t="shared" si="8"/>
        <v>0.75</v>
      </c>
    </row>
    <row r="64" spans="1:15" ht="15.75" customHeight="1">
      <c r="A64" s="162" t="s">
        <v>119</v>
      </c>
      <c r="B64" s="190" t="s">
        <v>223</v>
      </c>
      <c r="C64" s="192"/>
      <c r="D64" s="191"/>
      <c r="E64" s="192">
        <v>1</v>
      </c>
      <c r="F64" s="192">
        <v>2</v>
      </c>
      <c r="G64" s="191"/>
      <c r="H64" s="191"/>
      <c r="I64" s="191"/>
      <c r="J64" s="191"/>
      <c r="K64" s="191"/>
      <c r="L64" s="191"/>
      <c r="M64" s="196">
        <f t="shared" si="7"/>
        <v>3</v>
      </c>
      <c r="N64" s="192">
        <v>4</v>
      </c>
      <c r="O64" s="204">
        <f t="shared" si="8"/>
        <v>0.75</v>
      </c>
    </row>
    <row r="65" spans="1:15" ht="15.75" customHeight="1">
      <c r="A65" s="162" t="s">
        <v>219</v>
      </c>
      <c r="B65" s="190" t="s">
        <v>224</v>
      </c>
      <c r="C65" s="192"/>
      <c r="D65" s="191"/>
      <c r="E65" s="192">
        <v>1</v>
      </c>
      <c r="F65" s="192">
        <v>1</v>
      </c>
      <c r="G65" s="191"/>
      <c r="H65" s="191"/>
      <c r="I65" s="191"/>
      <c r="J65" s="191"/>
      <c r="K65" s="191"/>
      <c r="L65" s="191"/>
      <c r="M65" s="196">
        <f t="shared" si="7"/>
        <v>2</v>
      </c>
      <c r="N65" s="202">
        <v>4</v>
      </c>
      <c r="O65" s="204">
        <f t="shared" si="8"/>
        <v>0.5</v>
      </c>
    </row>
    <row r="66" spans="1:15" ht="15.75" customHeight="1">
      <c r="A66" s="162" t="s">
        <v>219</v>
      </c>
      <c r="B66" s="190" t="s">
        <v>225</v>
      </c>
      <c r="C66" s="192">
        <v>1</v>
      </c>
      <c r="D66" s="191"/>
      <c r="E66" s="191"/>
      <c r="F66" s="192">
        <v>1</v>
      </c>
      <c r="G66" s="191"/>
      <c r="H66" s="191"/>
      <c r="I66" s="191"/>
      <c r="J66" s="191"/>
      <c r="K66" s="191"/>
      <c r="L66" s="191"/>
      <c r="M66" s="196">
        <f t="shared" si="7"/>
        <v>2</v>
      </c>
      <c r="N66" s="202">
        <v>4</v>
      </c>
      <c r="O66" s="204">
        <f t="shared" si="8"/>
        <v>0.5</v>
      </c>
    </row>
    <row r="67" spans="1:15" ht="15.75" customHeight="1">
      <c r="A67" s="162" t="s">
        <v>45</v>
      </c>
      <c r="B67" s="190" t="s">
        <v>226</v>
      </c>
      <c r="C67" s="192">
        <v>1</v>
      </c>
      <c r="D67" s="192">
        <v>1</v>
      </c>
      <c r="E67" s="191"/>
      <c r="F67" s="191"/>
      <c r="G67" s="191"/>
      <c r="H67" s="191"/>
      <c r="I67" s="191"/>
      <c r="J67" s="191"/>
      <c r="K67" s="191"/>
      <c r="L67" s="191"/>
      <c r="M67" s="196">
        <f t="shared" si="7"/>
        <v>2</v>
      </c>
      <c r="N67" s="202">
        <v>4</v>
      </c>
      <c r="O67" s="204">
        <f t="shared" si="8"/>
        <v>0.5</v>
      </c>
    </row>
    <row r="68" spans="1:15" ht="15.75" customHeight="1">
      <c r="A68" s="162" t="s">
        <v>45</v>
      </c>
      <c r="B68" s="190" t="s">
        <v>227</v>
      </c>
      <c r="C68" s="192"/>
      <c r="D68" s="192">
        <v>2</v>
      </c>
      <c r="E68" s="191"/>
      <c r="F68" s="191"/>
      <c r="G68" s="191"/>
      <c r="H68" s="191"/>
      <c r="I68" s="191"/>
      <c r="J68" s="191"/>
      <c r="K68" s="191"/>
      <c r="L68" s="191"/>
      <c r="M68" s="196">
        <f t="shared" si="7"/>
        <v>2</v>
      </c>
      <c r="N68" s="192">
        <v>4</v>
      </c>
      <c r="O68" s="204">
        <f t="shared" si="8"/>
        <v>0.5</v>
      </c>
    </row>
    <row r="69" spans="1:15" ht="15.75" customHeight="1">
      <c r="A69" s="162" t="s">
        <v>119</v>
      </c>
      <c r="B69" s="190" t="s">
        <v>228</v>
      </c>
      <c r="C69" s="192"/>
      <c r="D69" s="192">
        <v>2</v>
      </c>
      <c r="E69" s="191"/>
      <c r="F69" s="191"/>
      <c r="G69" s="191"/>
      <c r="H69" s="191"/>
      <c r="I69" s="191"/>
      <c r="J69" s="191"/>
      <c r="K69" s="191"/>
      <c r="L69" s="191"/>
      <c r="M69" s="196">
        <f t="shared" si="7"/>
        <v>2</v>
      </c>
      <c r="N69" s="192">
        <v>4</v>
      </c>
      <c r="O69" s="204">
        <f t="shared" si="8"/>
        <v>0.5</v>
      </c>
    </row>
    <row r="70" spans="1:15" ht="15.75" customHeight="1">
      <c r="A70" s="162" t="s">
        <v>95</v>
      </c>
      <c r="B70" s="190" t="s">
        <v>229</v>
      </c>
      <c r="C70" s="192"/>
      <c r="D70" s="192">
        <v>1</v>
      </c>
      <c r="E70" s="192">
        <v>1</v>
      </c>
      <c r="F70" s="191"/>
      <c r="G70" s="191"/>
      <c r="H70" s="191"/>
      <c r="I70" s="191"/>
      <c r="J70" s="191"/>
      <c r="K70" s="191"/>
      <c r="L70" s="191"/>
      <c r="M70" s="196">
        <f t="shared" si="7"/>
        <v>2</v>
      </c>
      <c r="N70" s="192">
        <v>4</v>
      </c>
      <c r="O70" s="204">
        <f t="shared" si="8"/>
        <v>0.5</v>
      </c>
    </row>
    <row r="71" spans="1:15" ht="15.75" customHeight="1">
      <c r="A71" s="162" t="s">
        <v>95</v>
      </c>
      <c r="B71" s="190" t="s">
        <v>230</v>
      </c>
      <c r="C71" s="192"/>
      <c r="D71" s="192">
        <v>1</v>
      </c>
      <c r="E71" s="191"/>
      <c r="F71" s="192">
        <v>1</v>
      </c>
      <c r="G71" s="191"/>
      <c r="H71" s="191"/>
      <c r="I71" s="191"/>
      <c r="J71" s="191"/>
      <c r="K71" s="191"/>
      <c r="L71" s="191"/>
      <c r="M71" s="196">
        <f t="shared" si="7"/>
        <v>2</v>
      </c>
      <c r="N71" s="192">
        <v>4</v>
      </c>
      <c r="O71" s="204">
        <f t="shared" si="8"/>
        <v>0.5</v>
      </c>
    </row>
    <row r="72" spans="1:15" ht="15.75" customHeight="1">
      <c r="A72" s="162" t="s">
        <v>45</v>
      </c>
      <c r="B72" s="190" t="s">
        <v>231</v>
      </c>
      <c r="C72" s="192"/>
      <c r="D72" s="192"/>
      <c r="E72" s="191"/>
      <c r="F72" s="192">
        <v>1</v>
      </c>
      <c r="G72" s="191"/>
      <c r="H72" s="191"/>
      <c r="I72" s="191"/>
      <c r="J72" s="191"/>
      <c r="K72" s="191"/>
      <c r="L72" s="191"/>
      <c r="M72" s="196">
        <f t="shared" si="7"/>
        <v>1</v>
      </c>
      <c r="N72" s="197">
        <v>4</v>
      </c>
      <c r="O72" s="204">
        <f t="shared" si="8"/>
        <v>0.25</v>
      </c>
    </row>
    <row r="73" spans="1:15" ht="15.75" customHeight="1">
      <c r="A73" s="162" t="s">
        <v>119</v>
      </c>
      <c r="B73" s="190" t="s">
        <v>232</v>
      </c>
      <c r="C73" s="192"/>
      <c r="D73" s="191"/>
      <c r="E73" s="199">
        <v>1</v>
      </c>
      <c r="F73" s="191"/>
      <c r="G73" s="191"/>
      <c r="H73" s="191"/>
      <c r="I73" s="191"/>
      <c r="J73" s="191"/>
      <c r="K73" s="191"/>
      <c r="L73" s="191"/>
      <c r="M73" s="196">
        <f t="shared" si="7"/>
        <v>1</v>
      </c>
      <c r="N73" s="199">
        <v>4</v>
      </c>
      <c r="O73" s="204">
        <f t="shared" si="8"/>
        <v>0.25</v>
      </c>
    </row>
    <row r="74" spans="1:15" ht="15.75" customHeight="1">
      <c r="A74" s="162" t="s">
        <v>95</v>
      </c>
      <c r="B74" s="190" t="s">
        <v>233</v>
      </c>
      <c r="C74" s="192"/>
      <c r="D74" s="192">
        <v>1</v>
      </c>
      <c r="E74" s="191"/>
      <c r="F74" s="191"/>
      <c r="G74" s="191"/>
      <c r="H74" s="191"/>
      <c r="I74" s="191"/>
      <c r="J74" s="191"/>
      <c r="K74" s="191"/>
      <c r="L74" s="191"/>
      <c r="M74" s="196">
        <f t="shared" si="7"/>
        <v>1</v>
      </c>
      <c r="N74" s="199">
        <v>4</v>
      </c>
      <c r="O74" s="204">
        <f t="shared" si="8"/>
        <v>0.25</v>
      </c>
    </row>
    <row r="75" spans="1:15" ht="15.75" customHeight="1">
      <c r="A75" s="162" t="s">
        <v>95</v>
      </c>
      <c r="B75" s="190" t="s">
        <v>234</v>
      </c>
      <c r="C75" s="192">
        <v>1</v>
      </c>
      <c r="D75" s="191"/>
      <c r="E75" s="191"/>
      <c r="F75" s="191"/>
      <c r="G75" s="191"/>
      <c r="H75" s="191"/>
      <c r="I75" s="191"/>
      <c r="J75" s="191"/>
      <c r="K75" s="191"/>
      <c r="L75" s="191"/>
      <c r="M75" s="196">
        <f t="shared" si="7"/>
        <v>1</v>
      </c>
      <c r="N75" s="199">
        <v>4</v>
      </c>
      <c r="O75" s="204">
        <f t="shared" si="8"/>
        <v>0.25</v>
      </c>
    </row>
    <row r="76" spans="1:15" ht="15.75" customHeight="1">
      <c r="A76" s="162" t="s">
        <v>119</v>
      </c>
      <c r="B76" s="190" t="s">
        <v>235</v>
      </c>
      <c r="C76" s="192"/>
      <c r="D76" s="191"/>
      <c r="E76" s="192"/>
      <c r="F76" s="192">
        <v>1</v>
      </c>
      <c r="G76" s="191"/>
      <c r="H76" s="191"/>
      <c r="I76" s="191"/>
      <c r="J76" s="191"/>
      <c r="K76" s="191"/>
      <c r="L76" s="191"/>
      <c r="M76" s="196">
        <f t="shared" si="7"/>
        <v>1</v>
      </c>
      <c r="N76" s="199">
        <v>4</v>
      </c>
      <c r="O76" s="204">
        <f t="shared" si="8"/>
        <v>0.25</v>
      </c>
    </row>
    <row r="77" spans="1:15" ht="21.75" customHeight="1">
      <c r="A77" s="342" t="s">
        <v>236</v>
      </c>
      <c r="B77" s="251"/>
      <c r="C77" s="251"/>
      <c r="D77" s="251"/>
      <c r="E77" s="251"/>
      <c r="F77" s="251"/>
      <c r="G77" s="251"/>
      <c r="H77" s="251"/>
      <c r="I77" s="251"/>
      <c r="J77" s="251"/>
      <c r="K77" s="251"/>
      <c r="L77" s="251"/>
      <c r="M77" s="251"/>
      <c r="N77" s="251"/>
      <c r="O77" s="343"/>
    </row>
    <row r="78" spans="1:15" ht="15" customHeight="1">
      <c r="A78" s="344" t="s">
        <v>148</v>
      </c>
      <c r="B78" s="345" t="s">
        <v>162</v>
      </c>
      <c r="C78" s="346" t="s">
        <v>149</v>
      </c>
      <c r="D78" s="245"/>
      <c r="E78" s="245"/>
      <c r="F78" s="245"/>
      <c r="G78" s="245"/>
      <c r="H78" s="245"/>
      <c r="I78" s="245"/>
      <c r="J78" s="245"/>
      <c r="K78" s="245"/>
      <c r="L78" s="246"/>
      <c r="M78" s="339" t="s">
        <v>150</v>
      </c>
      <c r="N78" s="339" t="s">
        <v>151</v>
      </c>
      <c r="O78" s="340" t="s">
        <v>152</v>
      </c>
    </row>
    <row r="79" spans="1:15" ht="15" customHeight="1">
      <c r="A79" s="318"/>
      <c r="B79" s="328"/>
      <c r="C79" s="161">
        <v>1</v>
      </c>
      <c r="D79" s="161">
        <v>2</v>
      </c>
      <c r="E79" s="161">
        <v>3</v>
      </c>
      <c r="F79" s="161">
        <v>4</v>
      </c>
      <c r="G79" s="161">
        <v>5</v>
      </c>
      <c r="H79" s="161">
        <v>6</v>
      </c>
      <c r="I79" s="161">
        <v>7</v>
      </c>
      <c r="J79" s="161">
        <v>8</v>
      </c>
      <c r="K79" s="161">
        <v>9</v>
      </c>
      <c r="L79" s="161">
        <v>10</v>
      </c>
      <c r="M79" s="328"/>
      <c r="N79" s="328"/>
      <c r="O79" s="330"/>
    </row>
    <row r="80" spans="1:15" ht="15" customHeight="1">
      <c r="A80" s="162" t="s">
        <v>20</v>
      </c>
      <c r="B80" s="208" t="s">
        <v>237</v>
      </c>
      <c r="C80" s="209">
        <v>5</v>
      </c>
      <c r="D80" s="209">
        <v>2</v>
      </c>
      <c r="E80" s="209">
        <v>1</v>
      </c>
      <c r="F80" s="210"/>
      <c r="G80" s="209">
        <v>1</v>
      </c>
      <c r="H80" s="210"/>
      <c r="I80" s="210"/>
      <c r="J80" s="210"/>
      <c r="K80" s="210"/>
      <c r="L80" s="210"/>
      <c r="M80" s="210">
        <f t="shared" ref="M80:M104" si="9">C80+D80+E80+F80+G80+H80+I80+J80+K80+L80</f>
        <v>9</v>
      </c>
      <c r="N80" s="209">
        <v>5</v>
      </c>
      <c r="O80" s="204">
        <f t="shared" ref="O80:O104" si="10">M80/N80</f>
        <v>1.8</v>
      </c>
    </row>
    <row r="81" spans="1:15" ht="15" customHeight="1">
      <c r="A81" s="162" t="s">
        <v>14</v>
      </c>
      <c r="B81" s="190" t="s">
        <v>190</v>
      </c>
      <c r="C81" s="192">
        <v>2</v>
      </c>
      <c r="D81" s="192">
        <v>4</v>
      </c>
      <c r="E81" s="191"/>
      <c r="F81" s="192">
        <v>3</v>
      </c>
      <c r="G81" s="191"/>
      <c r="H81" s="191"/>
      <c r="I81" s="191"/>
      <c r="J81" s="191"/>
      <c r="K81" s="191"/>
      <c r="L81" s="191"/>
      <c r="M81" s="196">
        <f t="shared" si="9"/>
        <v>9</v>
      </c>
      <c r="N81" s="192">
        <v>5</v>
      </c>
      <c r="O81" s="204">
        <f t="shared" si="10"/>
        <v>1.8</v>
      </c>
    </row>
    <row r="82" spans="1:15" ht="15" customHeight="1">
      <c r="A82" s="162" t="s">
        <v>20</v>
      </c>
      <c r="B82" s="190" t="s">
        <v>238</v>
      </c>
      <c r="C82" s="192">
        <v>1</v>
      </c>
      <c r="D82" s="192">
        <v>1</v>
      </c>
      <c r="E82" s="192">
        <v>3</v>
      </c>
      <c r="F82" s="191"/>
      <c r="G82" s="192">
        <v>2</v>
      </c>
      <c r="H82" s="191"/>
      <c r="I82" s="191"/>
      <c r="J82" s="191"/>
      <c r="K82" s="191"/>
      <c r="L82" s="191"/>
      <c r="M82" s="196">
        <f t="shared" si="9"/>
        <v>7</v>
      </c>
      <c r="N82" s="197">
        <v>5</v>
      </c>
      <c r="O82" s="204">
        <f t="shared" si="10"/>
        <v>1.4</v>
      </c>
    </row>
    <row r="83" spans="1:15" ht="15" customHeight="1">
      <c r="A83" s="162" t="s">
        <v>95</v>
      </c>
      <c r="B83" s="190" t="s">
        <v>239</v>
      </c>
      <c r="C83" s="192">
        <v>1</v>
      </c>
      <c r="D83" s="192"/>
      <c r="E83" s="192">
        <v>1</v>
      </c>
      <c r="F83" s="192">
        <v>3</v>
      </c>
      <c r="G83" s="192"/>
      <c r="H83" s="192"/>
      <c r="I83" s="192"/>
      <c r="J83" s="191"/>
      <c r="K83" s="191"/>
      <c r="L83" s="191"/>
      <c r="M83" s="196">
        <f t="shared" si="9"/>
        <v>5</v>
      </c>
      <c r="N83" s="199">
        <v>5</v>
      </c>
      <c r="O83" s="204">
        <f t="shared" si="10"/>
        <v>1</v>
      </c>
    </row>
    <row r="84" spans="1:15" ht="15" customHeight="1">
      <c r="A84" s="162" t="s">
        <v>14</v>
      </c>
      <c r="B84" s="190" t="s">
        <v>240</v>
      </c>
      <c r="C84" s="192"/>
      <c r="D84" s="192">
        <v>3</v>
      </c>
      <c r="E84" s="191"/>
      <c r="F84" s="192">
        <v>1</v>
      </c>
      <c r="G84" s="191"/>
      <c r="H84" s="191"/>
      <c r="I84" s="191"/>
      <c r="J84" s="191"/>
      <c r="K84" s="191"/>
      <c r="L84" s="191"/>
      <c r="M84" s="196">
        <f t="shared" si="9"/>
        <v>4</v>
      </c>
      <c r="N84" s="199">
        <v>5</v>
      </c>
      <c r="O84" s="204">
        <f t="shared" si="10"/>
        <v>0.8</v>
      </c>
    </row>
    <row r="85" spans="1:15" ht="15" customHeight="1">
      <c r="A85" s="162" t="s">
        <v>22</v>
      </c>
      <c r="B85" s="190" t="s">
        <v>241</v>
      </c>
      <c r="C85" s="192"/>
      <c r="D85" s="191"/>
      <c r="E85" s="192">
        <v>2</v>
      </c>
      <c r="F85" s="192">
        <v>1</v>
      </c>
      <c r="G85" s="192">
        <v>1</v>
      </c>
      <c r="H85" s="191"/>
      <c r="I85" s="191"/>
      <c r="J85" s="191"/>
      <c r="K85" s="191"/>
      <c r="L85" s="191"/>
      <c r="M85" s="196">
        <f t="shared" si="9"/>
        <v>4</v>
      </c>
      <c r="N85" s="192">
        <v>5</v>
      </c>
      <c r="O85" s="204">
        <f t="shared" si="10"/>
        <v>0.8</v>
      </c>
    </row>
    <row r="86" spans="1:15" ht="15" customHeight="1">
      <c r="A86" s="162" t="s">
        <v>22</v>
      </c>
      <c r="B86" s="190" t="s">
        <v>242</v>
      </c>
      <c r="C86" s="192">
        <v>1</v>
      </c>
      <c r="D86" s="191"/>
      <c r="E86" s="192">
        <v>1</v>
      </c>
      <c r="F86" s="191"/>
      <c r="G86" s="192">
        <v>1</v>
      </c>
      <c r="H86" s="191"/>
      <c r="I86" s="191"/>
      <c r="J86" s="191"/>
      <c r="K86" s="191"/>
      <c r="L86" s="191"/>
      <c r="M86" s="196">
        <f t="shared" si="9"/>
        <v>3</v>
      </c>
      <c r="N86" s="192">
        <v>5</v>
      </c>
      <c r="O86" s="204">
        <f t="shared" si="10"/>
        <v>0.6</v>
      </c>
    </row>
    <row r="87" spans="1:15" ht="15" customHeight="1">
      <c r="A87" s="162" t="s">
        <v>45</v>
      </c>
      <c r="B87" s="190" t="s">
        <v>243</v>
      </c>
      <c r="C87" s="192">
        <v>1</v>
      </c>
      <c r="D87" s="192">
        <v>1</v>
      </c>
      <c r="E87" s="191"/>
      <c r="F87" s="191"/>
      <c r="G87" s="191"/>
      <c r="H87" s="191"/>
      <c r="I87" s="191"/>
      <c r="J87" s="191"/>
      <c r="K87" s="191"/>
      <c r="L87" s="191"/>
      <c r="M87" s="196">
        <f t="shared" si="9"/>
        <v>2</v>
      </c>
      <c r="N87" s="192">
        <v>4</v>
      </c>
      <c r="O87" s="204">
        <f t="shared" si="10"/>
        <v>0.5</v>
      </c>
    </row>
    <row r="88" spans="1:15" ht="15" customHeight="1">
      <c r="A88" s="162" t="s">
        <v>22</v>
      </c>
      <c r="B88" s="190" t="s">
        <v>244</v>
      </c>
      <c r="C88" s="192"/>
      <c r="D88" s="191"/>
      <c r="E88" s="192"/>
      <c r="F88" s="192">
        <v>1</v>
      </c>
      <c r="G88" s="192">
        <v>1</v>
      </c>
      <c r="H88" s="191"/>
      <c r="I88" s="191"/>
      <c r="J88" s="191"/>
      <c r="K88" s="191"/>
      <c r="L88" s="191"/>
      <c r="M88" s="196">
        <f t="shared" si="9"/>
        <v>2</v>
      </c>
      <c r="N88" s="192">
        <v>5</v>
      </c>
      <c r="O88" s="204">
        <f t="shared" si="10"/>
        <v>0.4</v>
      </c>
    </row>
    <row r="89" spans="1:15" ht="15" customHeight="1">
      <c r="A89" s="162" t="s">
        <v>20</v>
      </c>
      <c r="B89" s="190" t="s">
        <v>245</v>
      </c>
      <c r="C89" s="192"/>
      <c r="D89" s="192"/>
      <c r="E89" s="192"/>
      <c r="F89" s="192">
        <v>1</v>
      </c>
      <c r="G89" s="192">
        <v>1</v>
      </c>
      <c r="H89" s="191"/>
      <c r="I89" s="191"/>
      <c r="J89" s="191"/>
      <c r="K89" s="191"/>
      <c r="L89" s="191"/>
      <c r="M89" s="196">
        <f t="shared" si="9"/>
        <v>2</v>
      </c>
      <c r="N89" s="202">
        <v>5</v>
      </c>
      <c r="O89" s="204">
        <f t="shared" si="10"/>
        <v>0.4</v>
      </c>
    </row>
    <row r="90" spans="1:15" ht="15" customHeight="1">
      <c r="A90" s="162" t="s">
        <v>22</v>
      </c>
      <c r="B90" s="190" t="s">
        <v>246</v>
      </c>
      <c r="C90" s="192">
        <v>2</v>
      </c>
      <c r="D90" s="191"/>
      <c r="E90" s="191"/>
      <c r="F90" s="191"/>
      <c r="G90" s="191"/>
      <c r="H90" s="191"/>
      <c r="I90" s="191"/>
      <c r="J90" s="191"/>
      <c r="K90" s="191"/>
      <c r="L90" s="191"/>
      <c r="M90" s="196">
        <f t="shared" si="9"/>
        <v>2</v>
      </c>
      <c r="N90" s="199">
        <v>5</v>
      </c>
      <c r="O90" s="204">
        <f t="shared" si="10"/>
        <v>0.4</v>
      </c>
    </row>
    <row r="91" spans="1:15" ht="15" customHeight="1">
      <c r="A91" s="162" t="s">
        <v>12</v>
      </c>
      <c r="B91" s="190" t="s">
        <v>187</v>
      </c>
      <c r="C91" s="192">
        <v>2</v>
      </c>
      <c r="D91" s="191"/>
      <c r="E91" s="203"/>
      <c r="F91" s="191"/>
      <c r="G91" s="191"/>
      <c r="H91" s="191"/>
      <c r="I91" s="191"/>
      <c r="J91" s="191"/>
      <c r="K91" s="191"/>
      <c r="L91" s="191"/>
      <c r="M91" s="196">
        <f t="shared" si="9"/>
        <v>2</v>
      </c>
      <c r="N91" s="202">
        <v>5</v>
      </c>
      <c r="O91" s="204">
        <f t="shared" si="10"/>
        <v>0.4</v>
      </c>
    </row>
    <row r="92" spans="1:15" ht="15" customHeight="1">
      <c r="A92" s="162" t="s">
        <v>95</v>
      </c>
      <c r="B92" s="190" t="s">
        <v>247</v>
      </c>
      <c r="C92" s="192"/>
      <c r="D92" s="191"/>
      <c r="E92" s="192">
        <v>1</v>
      </c>
      <c r="F92" s="192">
        <v>1</v>
      </c>
      <c r="G92" s="191"/>
      <c r="H92" s="191"/>
      <c r="I92" s="191"/>
      <c r="J92" s="191"/>
      <c r="K92" s="191"/>
      <c r="L92" s="191"/>
      <c r="M92" s="196">
        <f t="shared" si="9"/>
        <v>2</v>
      </c>
      <c r="N92" s="192">
        <v>5</v>
      </c>
      <c r="O92" s="204">
        <f t="shared" si="10"/>
        <v>0.4</v>
      </c>
    </row>
    <row r="93" spans="1:15" ht="15" customHeight="1">
      <c r="A93" s="162" t="s">
        <v>22</v>
      </c>
      <c r="B93" s="201" t="s">
        <v>248</v>
      </c>
      <c r="C93" s="202">
        <v>2</v>
      </c>
      <c r="D93" s="203"/>
      <c r="E93" s="203"/>
      <c r="F93" s="203"/>
      <c r="G93" s="203"/>
      <c r="H93" s="203"/>
      <c r="I93" s="203"/>
      <c r="J93" s="203"/>
      <c r="K93" s="203"/>
      <c r="L93" s="203"/>
      <c r="M93" s="196">
        <f t="shared" si="9"/>
        <v>2</v>
      </c>
      <c r="N93" s="192">
        <v>5</v>
      </c>
      <c r="O93" s="204">
        <f t="shared" si="10"/>
        <v>0.4</v>
      </c>
    </row>
    <row r="94" spans="1:15" ht="15" customHeight="1">
      <c r="A94" s="162" t="s">
        <v>45</v>
      </c>
      <c r="B94" s="190" t="s">
        <v>249</v>
      </c>
      <c r="C94" s="192">
        <v>1</v>
      </c>
      <c r="D94" s="191"/>
      <c r="E94" s="191"/>
      <c r="F94" s="191"/>
      <c r="G94" s="191"/>
      <c r="H94" s="191"/>
      <c r="I94" s="191"/>
      <c r="J94" s="191"/>
      <c r="K94" s="191"/>
      <c r="L94" s="191"/>
      <c r="M94" s="196">
        <f t="shared" si="9"/>
        <v>1</v>
      </c>
      <c r="N94" s="202">
        <v>4</v>
      </c>
      <c r="O94" s="204">
        <f t="shared" si="10"/>
        <v>0.25</v>
      </c>
    </row>
    <row r="95" spans="1:15" ht="15" customHeight="1">
      <c r="A95" s="162" t="s">
        <v>12</v>
      </c>
      <c r="B95" s="190" t="s">
        <v>250</v>
      </c>
      <c r="C95" s="192">
        <v>1</v>
      </c>
      <c r="D95" s="191"/>
      <c r="E95" s="203"/>
      <c r="F95" s="191"/>
      <c r="G95" s="191"/>
      <c r="H95" s="191"/>
      <c r="I95" s="191"/>
      <c r="J95" s="191"/>
      <c r="K95" s="191"/>
      <c r="L95" s="191"/>
      <c r="M95" s="196">
        <f t="shared" si="9"/>
        <v>1</v>
      </c>
      <c r="N95" s="202">
        <v>5</v>
      </c>
      <c r="O95" s="204">
        <f t="shared" si="10"/>
        <v>0.2</v>
      </c>
    </row>
    <row r="96" spans="1:15" ht="15" customHeight="1">
      <c r="A96" s="162" t="s">
        <v>14</v>
      </c>
      <c r="B96" s="190" t="s">
        <v>251</v>
      </c>
      <c r="C96" s="192"/>
      <c r="D96" s="192">
        <v>1</v>
      </c>
      <c r="E96" s="191"/>
      <c r="F96" s="191"/>
      <c r="G96" s="191"/>
      <c r="H96" s="191"/>
      <c r="I96" s="191"/>
      <c r="J96" s="191"/>
      <c r="K96" s="191"/>
      <c r="L96" s="191"/>
      <c r="M96" s="196">
        <f t="shared" si="9"/>
        <v>1</v>
      </c>
      <c r="N96" s="192">
        <v>5</v>
      </c>
      <c r="O96" s="204">
        <f t="shared" si="10"/>
        <v>0.2</v>
      </c>
    </row>
    <row r="97" spans="1:15" ht="15" customHeight="1">
      <c r="A97" s="162" t="s">
        <v>12</v>
      </c>
      <c r="B97" s="190" t="s">
        <v>199</v>
      </c>
      <c r="C97" s="192">
        <v>1</v>
      </c>
      <c r="D97" s="191"/>
      <c r="E97" s="191"/>
      <c r="F97" s="191"/>
      <c r="G97" s="191"/>
      <c r="H97" s="191"/>
      <c r="I97" s="191"/>
      <c r="J97" s="191"/>
      <c r="K97" s="191"/>
      <c r="L97" s="191"/>
      <c r="M97" s="196">
        <f t="shared" si="9"/>
        <v>1</v>
      </c>
      <c r="N97" s="202">
        <v>5</v>
      </c>
      <c r="O97" s="204">
        <f t="shared" si="10"/>
        <v>0.2</v>
      </c>
    </row>
    <row r="98" spans="1:15" ht="15" customHeight="1">
      <c r="A98" s="162" t="s">
        <v>12</v>
      </c>
      <c r="B98" s="190" t="s">
        <v>252</v>
      </c>
      <c r="C98" s="192">
        <v>1</v>
      </c>
      <c r="D98" s="191"/>
      <c r="E98" s="191"/>
      <c r="F98" s="191"/>
      <c r="G98" s="191"/>
      <c r="H98" s="191"/>
      <c r="I98" s="191"/>
      <c r="J98" s="191"/>
      <c r="K98" s="191"/>
      <c r="L98" s="191"/>
      <c r="M98" s="196">
        <f t="shared" si="9"/>
        <v>1</v>
      </c>
      <c r="N98" s="202">
        <v>5</v>
      </c>
      <c r="O98" s="204">
        <f t="shared" si="10"/>
        <v>0.2</v>
      </c>
    </row>
    <row r="99" spans="1:15" ht="15" customHeight="1">
      <c r="A99" s="162" t="s">
        <v>20</v>
      </c>
      <c r="B99" s="190" t="s">
        <v>253</v>
      </c>
      <c r="C99" s="192"/>
      <c r="D99" s="192"/>
      <c r="E99" s="200"/>
      <c r="F99" s="192">
        <v>1</v>
      </c>
      <c r="G99" s="191"/>
      <c r="H99" s="191"/>
      <c r="I99" s="191"/>
      <c r="J99" s="191"/>
      <c r="K99" s="191"/>
      <c r="L99" s="191"/>
      <c r="M99" s="196">
        <f t="shared" si="9"/>
        <v>1</v>
      </c>
      <c r="N99" s="197">
        <v>5</v>
      </c>
      <c r="O99" s="204">
        <f t="shared" si="10"/>
        <v>0.2</v>
      </c>
    </row>
    <row r="100" spans="1:15" ht="15" customHeight="1">
      <c r="A100" s="162" t="s">
        <v>20</v>
      </c>
      <c r="B100" s="190" t="s">
        <v>254</v>
      </c>
      <c r="C100" s="192"/>
      <c r="D100" s="192"/>
      <c r="E100" s="199"/>
      <c r="F100" s="191"/>
      <c r="G100" s="192">
        <v>1</v>
      </c>
      <c r="H100" s="191"/>
      <c r="I100" s="191"/>
      <c r="J100" s="191"/>
      <c r="K100" s="191"/>
      <c r="L100" s="191"/>
      <c r="M100" s="196">
        <f t="shared" si="9"/>
        <v>1</v>
      </c>
      <c r="N100" s="197">
        <v>5</v>
      </c>
      <c r="O100" s="204">
        <f t="shared" si="10"/>
        <v>0.2</v>
      </c>
    </row>
    <row r="101" spans="1:15" ht="15" customHeight="1">
      <c r="A101" s="162" t="s">
        <v>14</v>
      </c>
      <c r="B101" s="190" t="s">
        <v>255</v>
      </c>
      <c r="C101" s="192"/>
      <c r="D101" s="192"/>
      <c r="E101" s="192">
        <v>1</v>
      </c>
      <c r="F101" s="191"/>
      <c r="G101" s="191"/>
      <c r="H101" s="191"/>
      <c r="I101" s="191"/>
      <c r="J101" s="191"/>
      <c r="K101" s="191"/>
      <c r="L101" s="191"/>
      <c r="M101" s="196">
        <f t="shared" si="9"/>
        <v>1</v>
      </c>
      <c r="N101" s="199">
        <v>5</v>
      </c>
      <c r="O101" s="204">
        <f t="shared" si="10"/>
        <v>0.2</v>
      </c>
    </row>
    <row r="102" spans="1:15" ht="15" customHeight="1">
      <c r="A102" s="162" t="s">
        <v>95</v>
      </c>
      <c r="B102" s="190" t="s">
        <v>234</v>
      </c>
      <c r="C102" s="192">
        <v>1</v>
      </c>
      <c r="D102" s="191"/>
      <c r="E102" s="191"/>
      <c r="F102" s="191"/>
      <c r="G102" s="191"/>
      <c r="H102" s="191"/>
      <c r="I102" s="191"/>
      <c r="J102" s="191"/>
      <c r="K102" s="191"/>
      <c r="L102" s="191"/>
      <c r="M102" s="196">
        <f t="shared" si="9"/>
        <v>1</v>
      </c>
      <c r="N102" s="199">
        <v>5</v>
      </c>
      <c r="O102" s="204">
        <f t="shared" si="10"/>
        <v>0.2</v>
      </c>
    </row>
    <row r="103" spans="1:15" ht="15" customHeight="1">
      <c r="A103" s="162" t="s">
        <v>14</v>
      </c>
      <c r="B103" s="190" t="s">
        <v>256</v>
      </c>
      <c r="C103" s="192"/>
      <c r="D103" s="192"/>
      <c r="E103" s="191"/>
      <c r="F103" s="192">
        <v>1</v>
      </c>
      <c r="G103" s="191"/>
      <c r="H103" s="191"/>
      <c r="I103" s="191"/>
      <c r="J103" s="191"/>
      <c r="K103" s="191"/>
      <c r="L103" s="191"/>
      <c r="M103" s="196">
        <f t="shared" si="9"/>
        <v>1</v>
      </c>
      <c r="N103" s="199">
        <v>5</v>
      </c>
      <c r="O103" s="204">
        <f t="shared" si="10"/>
        <v>0.2</v>
      </c>
    </row>
    <row r="104" spans="1:15" ht="15" customHeight="1">
      <c r="A104" s="162" t="s">
        <v>22</v>
      </c>
      <c r="B104" s="190" t="s">
        <v>257</v>
      </c>
      <c r="C104" s="192">
        <v>1</v>
      </c>
      <c r="D104" s="191"/>
      <c r="E104" s="191"/>
      <c r="F104" s="191"/>
      <c r="G104" s="191"/>
      <c r="H104" s="191"/>
      <c r="I104" s="191"/>
      <c r="J104" s="191"/>
      <c r="K104" s="191"/>
      <c r="L104" s="191"/>
      <c r="M104" s="196">
        <f t="shared" si="9"/>
        <v>1</v>
      </c>
      <c r="N104" s="199">
        <v>5</v>
      </c>
      <c r="O104" s="204">
        <f t="shared" si="10"/>
        <v>0.2</v>
      </c>
    </row>
    <row r="105" spans="1:15" ht="114.75" customHeight="1">
      <c r="A105" s="347"/>
      <c r="B105" s="335"/>
      <c r="C105" s="335"/>
      <c r="D105" s="335"/>
      <c r="E105" s="335"/>
      <c r="F105" s="335"/>
      <c r="G105" s="335"/>
      <c r="H105" s="335"/>
      <c r="I105" s="335"/>
      <c r="J105" s="335"/>
      <c r="K105" s="335"/>
      <c r="L105" s="335"/>
      <c r="M105" s="335"/>
      <c r="N105" s="335"/>
      <c r="O105" s="336"/>
    </row>
  </sheetData>
  <sheetProtection algorithmName="SHA-512" hashValue="BD6WXhGBYNuahXasvzFKxwC5OTkCmDinEQuVezDP6XlNptkPA0m8aHpePFn5zWCqezcqNHeALBBlYBE39ueUAQ==" saltValue="ZOzWS/eIU3IjhWUzA7Bjlw==" spinCount="100000" sheet="1" objects="1" scenarios="1"/>
  <mergeCells count="23">
    <mergeCell ref="C78:L78"/>
    <mergeCell ref="A105:O105"/>
    <mergeCell ref="C57:L57"/>
    <mergeCell ref="A77:O77"/>
    <mergeCell ref="A78:A79"/>
    <mergeCell ref="B78:B79"/>
    <mergeCell ref="M78:M79"/>
    <mergeCell ref="N78:N79"/>
    <mergeCell ref="O78:O79"/>
    <mergeCell ref="A56:O56"/>
    <mergeCell ref="A57:A58"/>
    <mergeCell ref="B57:B58"/>
    <mergeCell ref="M57:M58"/>
    <mergeCell ref="N57:N58"/>
    <mergeCell ref="O57:O58"/>
    <mergeCell ref="A1:O1"/>
    <mergeCell ref="A2:O2"/>
    <mergeCell ref="A3:A4"/>
    <mergeCell ref="B3:B4"/>
    <mergeCell ref="M3:M4"/>
    <mergeCell ref="N3:N4"/>
    <mergeCell ref="O3:O4"/>
    <mergeCell ref="C3:L3"/>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34"/>
  <sheetViews>
    <sheetView topLeftCell="B1" workbookViewId="0">
      <selection activeCell="I34" sqref="I34"/>
    </sheetView>
  </sheetViews>
  <sheetFormatPr baseColWidth="10" defaultColWidth="14.42578125" defaultRowHeight="15" customHeight="1"/>
  <cols>
    <col min="1" max="1" width="8.28515625" hidden="1" customWidth="1"/>
    <col min="2" max="2" width="31.5703125" customWidth="1"/>
    <col min="3" max="3" width="85.42578125" customWidth="1"/>
  </cols>
  <sheetData>
    <row r="1" spans="1:3" ht="72.75" customHeight="1">
      <c r="A1" s="211"/>
      <c r="B1" s="266"/>
      <c r="C1" s="248"/>
    </row>
    <row r="2" spans="1:3" ht="15" customHeight="1">
      <c r="A2" s="73"/>
      <c r="B2" s="348" t="s">
        <v>258</v>
      </c>
      <c r="C2" s="248"/>
    </row>
    <row r="3" spans="1:3" ht="15" customHeight="1">
      <c r="A3" s="73"/>
      <c r="B3" s="212" t="s">
        <v>259</v>
      </c>
      <c r="C3" s="213" t="s">
        <v>20</v>
      </c>
    </row>
    <row r="4" spans="1:3" ht="15" customHeight="1">
      <c r="A4" s="73"/>
      <c r="B4" s="212" t="s">
        <v>260</v>
      </c>
      <c r="C4" s="213" t="s">
        <v>22</v>
      </c>
    </row>
    <row r="5" spans="1:3" ht="15" customHeight="1">
      <c r="A5" s="73"/>
      <c r="B5" s="213" t="s">
        <v>261</v>
      </c>
      <c r="C5" s="213" t="s">
        <v>14</v>
      </c>
    </row>
    <row r="6" spans="1:3" ht="15" customHeight="1">
      <c r="A6" s="73"/>
      <c r="B6" s="212" t="s">
        <v>262</v>
      </c>
      <c r="C6" s="213" t="s">
        <v>47</v>
      </c>
    </row>
    <row r="7" spans="1:3" ht="15" customHeight="1">
      <c r="A7" s="73"/>
      <c r="B7" s="212" t="s">
        <v>263</v>
      </c>
      <c r="C7" s="213" t="s">
        <v>264</v>
      </c>
    </row>
    <row r="8" spans="1:3" ht="15" customHeight="1">
      <c r="A8" s="73"/>
      <c r="B8" s="214" t="s">
        <v>265</v>
      </c>
      <c r="C8" s="100" t="s">
        <v>266</v>
      </c>
    </row>
    <row r="9" spans="1:3" ht="15" customHeight="1">
      <c r="A9" s="73"/>
      <c r="B9" s="215"/>
      <c r="C9" s="216"/>
    </row>
    <row r="10" spans="1:3" ht="15" customHeight="1">
      <c r="A10" s="73"/>
      <c r="B10" s="217" t="s">
        <v>267</v>
      </c>
      <c r="C10" s="218" t="s">
        <v>268</v>
      </c>
    </row>
    <row r="11" spans="1:3">
      <c r="A11" s="211"/>
      <c r="B11" s="348" t="s">
        <v>269</v>
      </c>
      <c r="C11" s="248"/>
    </row>
    <row r="12" spans="1:3">
      <c r="A12" s="219"/>
      <c r="B12" s="212" t="s">
        <v>259</v>
      </c>
      <c r="C12" s="213" t="s">
        <v>264</v>
      </c>
    </row>
    <row r="13" spans="1:3">
      <c r="A13" s="219"/>
      <c r="B13" s="212" t="s">
        <v>260</v>
      </c>
      <c r="C13" s="213" t="s">
        <v>49</v>
      </c>
    </row>
    <row r="14" spans="1:3">
      <c r="A14" s="219"/>
      <c r="B14" s="212" t="s">
        <v>261</v>
      </c>
      <c r="C14" s="220" t="s">
        <v>119</v>
      </c>
    </row>
    <row r="15" spans="1:3">
      <c r="A15" s="219"/>
      <c r="B15" s="212" t="s">
        <v>262</v>
      </c>
      <c r="C15" s="213" t="s">
        <v>95</v>
      </c>
    </row>
    <row r="16" spans="1:3">
      <c r="A16" s="6"/>
      <c r="B16" s="214" t="s">
        <v>270</v>
      </c>
      <c r="C16" s="100" t="s">
        <v>271</v>
      </c>
    </row>
    <row r="17" spans="1:3">
      <c r="A17" s="6"/>
      <c r="B17" s="215"/>
      <c r="C17" s="216" t="s">
        <v>10</v>
      </c>
    </row>
    <row r="18" spans="1:3" ht="15.75" customHeight="1">
      <c r="A18" s="6"/>
      <c r="B18" s="217" t="s">
        <v>267</v>
      </c>
      <c r="C18" s="218" t="s">
        <v>272</v>
      </c>
    </row>
    <row r="19" spans="1:3" ht="15.75" customHeight="1">
      <c r="A19" s="211"/>
      <c r="B19" s="348" t="s">
        <v>273</v>
      </c>
      <c r="C19" s="248"/>
    </row>
    <row r="20" spans="1:3" ht="15.75" customHeight="1">
      <c r="A20" s="219"/>
      <c r="B20" s="212" t="s">
        <v>259</v>
      </c>
      <c r="C20" s="221" t="s">
        <v>14</v>
      </c>
    </row>
    <row r="21" spans="1:3" ht="15.75" customHeight="1">
      <c r="A21" s="219"/>
      <c r="B21" s="212" t="s">
        <v>260</v>
      </c>
      <c r="C21" s="221" t="s">
        <v>274</v>
      </c>
    </row>
    <row r="22" spans="1:3" ht="15.75" customHeight="1">
      <c r="A22" s="219"/>
      <c r="B22" s="212" t="s">
        <v>261</v>
      </c>
      <c r="C22" s="220" t="s">
        <v>11</v>
      </c>
    </row>
    <row r="23" spans="1:3" ht="15.75" customHeight="1">
      <c r="A23" s="219"/>
      <c r="B23" s="212" t="s">
        <v>262</v>
      </c>
      <c r="C23" s="213" t="s">
        <v>12</v>
      </c>
    </row>
    <row r="24" spans="1:3" ht="15.75" customHeight="1">
      <c r="A24" s="219"/>
      <c r="B24" s="212" t="s">
        <v>263</v>
      </c>
      <c r="C24" s="220" t="s">
        <v>11</v>
      </c>
    </row>
    <row r="25" spans="1:3" ht="15.75" customHeight="1">
      <c r="A25" s="219"/>
      <c r="B25" s="212" t="s">
        <v>275</v>
      </c>
      <c r="C25" s="221" t="s">
        <v>15</v>
      </c>
    </row>
    <row r="26" spans="1:3" ht="15.75" customHeight="1">
      <c r="A26" s="219"/>
      <c r="B26" s="212" t="s">
        <v>276</v>
      </c>
      <c r="C26" s="221" t="s">
        <v>141</v>
      </c>
    </row>
    <row r="27" spans="1:3" ht="15.75" customHeight="1">
      <c r="A27" s="219"/>
      <c r="B27" s="212" t="s">
        <v>277</v>
      </c>
      <c r="C27" s="221" t="s">
        <v>13</v>
      </c>
    </row>
    <row r="28" spans="1:3" ht="15.75" customHeight="1">
      <c r="A28" s="219"/>
      <c r="B28" s="212" t="s">
        <v>278</v>
      </c>
      <c r="C28" s="221" t="s">
        <v>20</v>
      </c>
    </row>
    <row r="29" spans="1:3" ht="15.75" customHeight="1">
      <c r="A29" s="219"/>
      <c r="B29" s="212" t="s">
        <v>279</v>
      </c>
      <c r="C29" s="221" t="s">
        <v>22</v>
      </c>
    </row>
    <row r="30" spans="1:3" ht="15.75" customHeight="1">
      <c r="A30" s="219"/>
      <c r="B30" s="212" t="s">
        <v>280</v>
      </c>
      <c r="C30" s="221" t="s">
        <v>17</v>
      </c>
    </row>
    <row r="31" spans="1:3" ht="15.75" customHeight="1">
      <c r="A31" s="219"/>
      <c r="B31" s="214" t="s">
        <v>265</v>
      </c>
      <c r="C31" s="100" t="s">
        <v>281</v>
      </c>
    </row>
    <row r="32" spans="1:3" ht="15.75" customHeight="1">
      <c r="A32" s="222"/>
      <c r="B32" s="215"/>
      <c r="C32" s="216"/>
    </row>
    <row r="33" spans="1:3" ht="15.75" customHeight="1">
      <c r="A33" s="219"/>
      <c r="B33" s="217" t="s">
        <v>267</v>
      </c>
      <c r="C33" s="218" t="s">
        <v>282</v>
      </c>
    </row>
    <row r="34" spans="1:3" ht="95.25" customHeight="1">
      <c r="A34" s="334"/>
      <c r="B34" s="335"/>
      <c r="C34" s="336"/>
    </row>
  </sheetData>
  <sheetProtection algorithmName="SHA-512" hashValue="WfUzzxlIZAFXji1P1DSeii+HIaUQUOseD5H9+zf6gtgEKXTSvoMSuFjNg9kIK/4yC1RqBMnuyxtLlw4ASRqYUw==" saltValue="12nmB4zptWJFR74yVESC8Q==" spinCount="100000" sheet="1" objects="1" scenarios="1"/>
  <mergeCells count="5">
    <mergeCell ref="B1:C1"/>
    <mergeCell ref="B2:C2"/>
    <mergeCell ref="B11:C11"/>
    <mergeCell ref="B19:C19"/>
    <mergeCell ref="A34:C3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GENERALIDADES</vt:lpstr>
      <vt:lpstr>FIXTUR</vt:lpstr>
      <vt:lpstr>PROGRAMACION</vt:lpstr>
      <vt:lpstr>CLASIFICACION AB VARONES</vt:lpstr>
      <vt:lpstr>CLASIFICACION AB DAMAS</vt:lpstr>
      <vt:lpstr>CLASIFICACION CADETES</vt:lpstr>
      <vt:lpstr>VALLA MENOS VENCIDA</vt:lpstr>
      <vt:lpstr>GOLEADOR</vt:lpstr>
      <vt:lpstr>CUADRO DE HONOR</vt:lpstr>
      <vt:lpstr>PONDERADO PARA RANKING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cp:lastModifiedBy>
  <dcterms:created xsi:type="dcterms:W3CDTF">2025-06-16T02:25:20Z</dcterms:created>
  <dcterms:modified xsi:type="dcterms:W3CDTF">2025-08-07T17:21:53Z</dcterms:modified>
</cp:coreProperties>
</file>